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chantelleboudreaux/Dropbox (HSPH)/HMS/Survey Instruments/Td-ABC/"/>
    </mc:Choice>
  </mc:AlternateContent>
  <xr:revisionPtr revIDLastSave="0" documentId="8_{EE8D4541-D004-CD4A-845F-7BD7CB8FD072}" xr6:coauthVersionLast="47" xr6:coauthVersionMax="47" xr10:uidLastSave="{00000000-0000-0000-0000-000000000000}"/>
  <bookViews>
    <workbookView xWindow="4320" yWindow="500" windowWidth="24200" windowHeight="13540" tabRatio="759" xr2:uid="{00000000-000D-0000-FFFF-FFFF00000000}"/>
  </bookViews>
  <sheets>
    <sheet name="GUIDE - START HERE" sheetId="18" r:id="rId1"/>
    <sheet name="Personnel" sheetId="1" r:id="rId2"/>
    <sheet name="Personnel Capacity" sheetId="17" r:id="rId3"/>
    <sheet name="Drug Costs" sheetId="5" r:id="rId4"/>
    <sheet name="Drug Probability" sheetId="14" r:id="rId5"/>
    <sheet name="Sheet1" sheetId="8" state="hidden" r:id="rId6"/>
    <sheet name="Equipment" sheetId="2" r:id="rId7"/>
    <sheet name="Equipment Costs" sheetId="7" r:id="rId8"/>
    <sheet name="Locations" sheetId="3" r:id="rId9"/>
    <sheet name="Lab Info" sheetId="9" r:id="rId10"/>
    <sheet name="Lacolline personnel" sheetId="10" state="hidden" r:id="rId11"/>
    <sheet name="Electricity Costs" sheetId="16" r:id="rId12"/>
    <sheet name="Indirect" sheetId="15" r:id="rId13"/>
    <sheet name="Assumptions" sheetId="21" r:id="rId14"/>
    <sheet name="FINAL RESULT" sheetId="6" r:id="rId15"/>
  </sheets>
  <definedNames>
    <definedName name="_xlnm._FilterDatabase" localSheetId="6" hidden="1">Equipment!$B$1:$K$175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9" l="1"/>
  <c r="K10" i="9"/>
  <c r="K11" i="9" s="1"/>
  <c r="J11" i="9"/>
  <c r="F9" i="9"/>
  <c r="D9" i="9"/>
  <c r="H17" i="9"/>
  <c r="G9" i="9"/>
  <c r="F8" i="9"/>
  <c r="K9" i="9"/>
  <c r="J9" i="9"/>
  <c r="H8" i="9"/>
  <c r="I13" i="3" l="1"/>
  <c r="M11" i="3"/>
  <c r="L14" i="3"/>
  <c r="J14" i="3"/>
  <c r="I14" i="3"/>
  <c r="H13" i="3"/>
  <c r="G13" i="3"/>
  <c r="D25" i="3"/>
  <c r="D24" i="3"/>
  <c r="C24" i="3"/>
  <c r="D14" i="3" s="1"/>
  <c r="L79" i="2"/>
  <c r="K79" i="2"/>
  <c r="K80" i="2"/>
  <c r="L78" i="2"/>
  <c r="K76" i="2"/>
  <c r="I80" i="2"/>
  <c r="I78" i="2"/>
  <c r="I79" i="2"/>
  <c r="G81" i="2"/>
  <c r="G78" i="2"/>
  <c r="N10" i="17"/>
  <c r="F9" i="1"/>
  <c r="O13" i="3"/>
  <c r="O11" i="3"/>
  <c r="M15" i="6"/>
  <c r="M5" i="6"/>
  <c r="O14" i="6"/>
  <c r="O5" i="6"/>
  <c r="M6" i="6" l="1"/>
  <c r="M9" i="6"/>
  <c r="O9" i="6" s="1"/>
  <c r="F10" i="9"/>
  <c r="H9" i="9"/>
  <c r="I3" i="15"/>
  <c r="H3" i="15"/>
  <c r="D10" i="14"/>
  <c r="D8" i="14"/>
  <c r="K9" i="17"/>
  <c r="G76" i="2"/>
  <c r="J5" i="6"/>
  <c r="I5" i="6"/>
  <c r="F5" i="6"/>
  <c r="I8" i="6"/>
  <c r="G8" i="1"/>
  <c r="F8" i="1"/>
  <c r="E8" i="1"/>
  <c r="F9" i="6"/>
  <c r="F6" i="6"/>
  <c r="J6" i="6" s="1"/>
  <c r="I6" i="6"/>
  <c r="L83" i="2"/>
  <c r="L77" i="2"/>
  <c r="K77" i="2"/>
  <c r="K78" i="2"/>
  <c r="I77" i="2"/>
  <c r="L11" i="3"/>
  <c r="I11" i="3"/>
  <c r="J11" i="3" s="1"/>
  <c r="N11" i="3" s="1"/>
  <c r="P11" i="3" s="1"/>
  <c r="L6" i="6" s="1"/>
  <c r="H11" i="3"/>
  <c r="G11" i="3"/>
  <c r="D11" i="3"/>
  <c r="H12" i="9" l="1"/>
  <c r="H13" i="9"/>
  <c r="H11" i="9"/>
  <c r="F12" i="9"/>
  <c r="D7" i="15"/>
  <c r="H4" i="15"/>
  <c r="C11" i="16"/>
  <c r="C10" i="16"/>
  <c r="D8" i="9"/>
  <c r="K8" i="17"/>
  <c r="N8" i="17"/>
  <c r="M8" i="17"/>
  <c r="J8" i="17"/>
  <c r="I8" i="1"/>
  <c r="D8" i="1"/>
  <c r="L76" i="2"/>
  <c r="I76" i="2"/>
  <c r="R5" i="6" l="1"/>
  <c r="U5" i="6" s="1"/>
  <c r="D17" i="9"/>
  <c r="D11" i="9"/>
  <c r="B11" i="15" l="1"/>
  <c r="D11" i="15" s="1"/>
  <c r="W5" i="6" s="1"/>
  <c r="W16" i="6" s="1"/>
  <c r="T5" i="6"/>
  <c r="T6" i="6"/>
  <c r="R6" i="6"/>
  <c r="U6" i="6" s="1"/>
  <c r="T7" i="6"/>
  <c r="U7" i="6" s="1"/>
  <c r="R7" i="6"/>
  <c r="T8" i="6"/>
  <c r="R8" i="6"/>
  <c r="T9" i="6"/>
  <c r="R9" i="6"/>
  <c r="F27" i="1"/>
  <c r="D3" i="15"/>
  <c r="D10" i="15"/>
  <c r="D9" i="15"/>
  <c r="D8" i="15"/>
  <c r="D6" i="15"/>
  <c r="D5" i="15"/>
  <c r="D4" i="15"/>
  <c r="D12" i="14"/>
  <c r="D11" i="14"/>
  <c r="D9" i="14"/>
  <c r="D20" i="5"/>
  <c r="M14" i="17"/>
  <c r="I9" i="17"/>
  <c r="J9" i="17" s="1"/>
  <c r="I10" i="17"/>
  <c r="J10" i="17" s="1"/>
  <c r="M10" i="17" s="1"/>
  <c r="I11" i="17"/>
  <c r="J11" i="17" s="1"/>
  <c r="M11" i="17" s="1"/>
  <c r="I12" i="17"/>
  <c r="J12" i="17" s="1"/>
  <c r="I13" i="17"/>
  <c r="J13" i="17" s="1"/>
  <c r="I14" i="17"/>
  <c r="J14" i="17" s="1"/>
  <c r="I15" i="17"/>
  <c r="J15" i="17" s="1"/>
  <c r="M15" i="17" s="1"/>
  <c r="I16" i="17"/>
  <c r="J16" i="17" s="1"/>
  <c r="I17" i="17"/>
  <c r="J17" i="17" s="1"/>
  <c r="I18" i="17"/>
  <c r="J18" i="17" s="1"/>
  <c r="M18" i="17" s="1"/>
  <c r="I19" i="17"/>
  <c r="J19" i="17" s="1"/>
  <c r="M19" i="17" s="1"/>
  <c r="I20" i="17"/>
  <c r="J20" i="17" s="1"/>
  <c r="I21" i="17"/>
  <c r="J21" i="17" s="1"/>
  <c r="I22" i="17"/>
  <c r="J22" i="17" s="1"/>
  <c r="M22" i="17" s="1"/>
  <c r="I23" i="17"/>
  <c r="J23" i="17" s="1"/>
  <c r="M23" i="17" s="1"/>
  <c r="I24" i="17"/>
  <c r="J24" i="17" s="1"/>
  <c r="I25" i="17"/>
  <c r="J25" i="17" s="1"/>
  <c r="I26" i="17"/>
  <c r="J26" i="17" s="1"/>
  <c r="M26" i="17" s="1"/>
  <c r="I27" i="17"/>
  <c r="J27" i="17" s="1"/>
  <c r="M27" i="17" s="1"/>
  <c r="I28" i="17"/>
  <c r="J28" i="17" s="1"/>
  <c r="M28" i="17" s="1"/>
  <c r="I8" i="17"/>
  <c r="L24" i="3"/>
  <c r="F24" i="3"/>
  <c r="G24" i="3" s="1"/>
  <c r="C16" i="3"/>
  <c r="G25" i="3"/>
  <c r="H25" i="3" s="1"/>
  <c r="L22" i="3"/>
  <c r="L21" i="3"/>
  <c r="L20" i="3"/>
  <c r="L19" i="3"/>
  <c r="L18" i="3"/>
  <c r="L16" i="3"/>
  <c r="L15" i="3"/>
  <c r="L13" i="3"/>
  <c r="L12" i="3"/>
  <c r="D12" i="3"/>
  <c r="G77" i="2"/>
  <c r="G79" i="2"/>
  <c r="G80" i="2"/>
  <c r="L80" i="2" s="1"/>
  <c r="I81" i="2"/>
  <c r="K81" i="2" s="1"/>
  <c r="L81" i="2" s="1"/>
  <c r="G82" i="2"/>
  <c r="I82" i="2" s="1"/>
  <c r="K82" i="2" s="1"/>
  <c r="L82" i="2" s="1"/>
  <c r="G12" i="3"/>
  <c r="H12" i="3" s="1"/>
  <c r="G84" i="2"/>
  <c r="I84" i="2"/>
  <c r="K84" i="2" s="1"/>
  <c r="L84" i="2" s="1"/>
  <c r="G85" i="2"/>
  <c r="I85" i="2" s="1"/>
  <c r="K85" i="2" s="1"/>
  <c r="L85" i="2" s="1"/>
  <c r="G86" i="2"/>
  <c r="I86" i="2"/>
  <c r="K86" i="2" s="1"/>
  <c r="L86" i="2" s="1"/>
  <c r="G87" i="2"/>
  <c r="I87" i="2" s="1"/>
  <c r="K87" i="2" s="1"/>
  <c r="L87" i="2" s="1"/>
  <c r="G88" i="2"/>
  <c r="I88" i="2" s="1"/>
  <c r="K88" i="2" s="1"/>
  <c r="L88" i="2" s="1"/>
  <c r="G89" i="2"/>
  <c r="I89" i="2"/>
  <c r="K89" i="2"/>
  <c r="L89" i="2" s="1"/>
  <c r="G90" i="2"/>
  <c r="I90" i="2" s="1"/>
  <c r="K90" i="2" s="1"/>
  <c r="L90" i="2" s="1"/>
  <c r="G248" i="2"/>
  <c r="I248" i="2" s="1"/>
  <c r="G249" i="2"/>
  <c r="I249" i="2" s="1"/>
  <c r="K249" i="2" s="1"/>
  <c r="L249" i="2" s="1"/>
  <c r="G250" i="2"/>
  <c r="I250" i="2" s="1"/>
  <c r="G251" i="2"/>
  <c r="I251" i="2"/>
  <c r="K251" i="2" s="1"/>
  <c r="L251" i="2" s="1"/>
  <c r="G252" i="2"/>
  <c r="I252" i="2" s="1"/>
  <c r="G253" i="2"/>
  <c r="I253" i="2"/>
  <c r="G254" i="2"/>
  <c r="I254" i="2" s="1"/>
  <c r="K254" i="2" s="1"/>
  <c r="L254" i="2" s="1"/>
  <c r="G247" i="2"/>
  <c r="I247" i="2" s="1"/>
  <c r="K247" i="2" s="1"/>
  <c r="L247" i="2" s="1"/>
  <c r="G265" i="2"/>
  <c r="I265" i="2" s="1"/>
  <c r="G266" i="2"/>
  <c r="I266" i="2" s="1"/>
  <c r="K266" i="2" s="1"/>
  <c r="L266" i="2" s="1"/>
  <c r="G267" i="2"/>
  <c r="I267" i="2" s="1"/>
  <c r="G268" i="2"/>
  <c r="I268" i="2"/>
  <c r="K268" i="2" s="1"/>
  <c r="L268" i="2" s="1"/>
  <c r="G269" i="2"/>
  <c r="I269" i="2" s="1"/>
  <c r="G270" i="2"/>
  <c r="I270" i="2"/>
  <c r="G271" i="2"/>
  <c r="I271" i="2" s="1"/>
  <c r="G264" i="2"/>
  <c r="I264" i="2" s="1"/>
  <c r="K264" i="2" s="1"/>
  <c r="L264" i="2" s="1"/>
  <c r="G256" i="2"/>
  <c r="I256" i="2" s="1"/>
  <c r="K256" i="2" s="1"/>
  <c r="L256" i="2"/>
  <c r="G257" i="2"/>
  <c r="I257" i="2" s="1"/>
  <c r="K257" i="2" s="1"/>
  <c r="L257" i="2" s="1"/>
  <c r="G258" i="2"/>
  <c r="I258" i="2" s="1"/>
  <c r="K258" i="2" s="1"/>
  <c r="L258" i="2"/>
  <c r="G259" i="2"/>
  <c r="I259" i="2" s="1"/>
  <c r="K259" i="2" s="1"/>
  <c r="L259" i="2" s="1"/>
  <c r="G260" i="2"/>
  <c r="I260" i="2" s="1"/>
  <c r="K260" i="2" s="1"/>
  <c r="L260" i="2"/>
  <c r="G261" i="2"/>
  <c r="I261" i="2" s="1"/>
  <c r="K261" i="2" s="1"/>
  <c r="L261" i="2" s="1"/>
  <c r="G262" i="2"/>
  <c r="I262" i="2" s="1"/>
  <c r="K262" i="2" s="1"/>
  <c r="L262" i="2"/>
  <c r="G239" i="2"/>
  <c r="I239" i="2" s="1"/>
  <c r="K239" i="2" s="1"/>
  <c r="L239" i="2" s="1"/>
  <c r="G240" i="2"/>
  <c r="I240" i="2" s="1"/>
  <c r="K240" i="2" s="1"/>
  <c r="L240" i="2"/>
  <c r="G241" i="2"/>
  <c r="I241" i="2" s="1"/>
  <c r="K241" i="2" s="1"/>
  <c r="L241" i="2" s="1"/>
  <c r="G242" i="2"/>
  <c r="I242" i="2" s="1"/>
  <c r="K242" i="2" s="1"/>
  <c r="L242" i="2"/>
  <c r="G243" i="2"/>
  <c r="I243" i="2" s="1"/>
  <c r="K243" i="2" s="1"/>
  <c r="L243" i="2" s="1"/>
  <c r="G244" i="2"/>
  <c r="I244" i="2" s="1"/>
  <c r="K244" i="2" s="1"/>
  <c r="L244" i="2"/>
  <c r="G245" i="2"/>
  <c r="I245" i="2" s="1"/>
  <c r="K245" i="2" s="1"/>
  <c r="L245" i="2" s="1"/>
  <c r="J245" i="2"/>
  <c r="G120" i="2"/>
  <c r="I120" i="2" s="1"/>
  <c r="K120" i="2"/>
  <c r="G121" i="2"/>
  <c r="I121" i="2" s="1"/>
  <c r="K121" i="2" s="1"/>
  <c r="G122" i="2"/>
  <c r="I122" i="2" s="1"/>
  <c r="K122" i="2" s="1"/>
  <c r="G123" i="2"/>
  <c r="I123" i="2"/>
  <c r="K123" i="2" s="1"/>
  <c r="G124" i="2"/>
  <c r="I124" i="2" s="1"/>
  <c r="K124" i="2"/>
  <c r="G125" i="2"/>
  <c r="I125" i="2" s="1"/>
  <c r="K125" i="2" s="1"/>
  <c r="G126" i="2"/>
  <c r="I126" i="2" s="1"/>
  <c r="G127" i="2"/>
  <c r="I127" i="2" s="1"/>
  <c r="G128" i="2"/>
  <c r="I128" i="2"/>
  <c r="G129" i="2"/>
  <c r="I129" i="2" s="1"/>
  <c r="G130" i="2"/>
  <c r="I130" i="2" s="1"/>
  <c r="G131" i="2"/>
  <c r="I131" i="2" s="1"/>
  <c r="G132" i="2"/>
  <c r="I132" i="2" s="1"/>
  <c r="G133" i="2"/>
  <c r="I133" i="2" s="1"/>
  <c r="G134" i="2"/>
  <c r="I134" i="2" s="1"/>
  <c r="G135" i="2"/>
  <c r="I135" i="2" s="1"/>
  <c r="G136" i="2"/>
  <c r="I136" i="2" s="1"/>
  <c r="E214" i="2"/>
  <c r="G214" i="2" s="1"/>
  <c r="I214" i="2"/>
  <c r="K214" i="2" s="1"/>
  <c r="L214" i="2" s="1"/>
  <c r="E215" i="2"/>
  <c r="G215" i="2" s="1"/>
  <c r="I215" i="2" s="1"/>
  <c r="K215" i="2" s="1"/>
  <c r="L215" i="2" s="1"/>
  <c r="E216" i="2"/>
  <c r="G216" i="2" s="1"/>
  <c r="I216" i="2" s="1"/>
  <c r="K216" i="2" s="1"/>
  <c r="L216" i="2" s="1"/>
  <c r="E217" i="2"/>
  <c r="G217" i="2"/>
  <c r="I217" i="2" s="1"/>
  <c r="K217" i="2" s="1"/>
  <c r="L217" i="2" s="1"/>
  <c r="E218" i="2"/>
  <c r="G218" i="2" s="1"/>
  <c r="I218" i="2" s="1"/>
  <c r="K218" i="2" s="1"/>
  <c r="L218" i="2" s="1"/>
  <c r="E199" i="2"/>
  <c r="G199" i="2"/>
  <c r="I199" i="2"/>
  <c r="K199" i="2" s="1"/>
  <c r="L199" i="2" s="1"/>
  <c r="E200" i="2"/>
  <c r="G200" i="2" s="1"/>
  <c r="I200" i="2" s="1"/>
  <c r="K200" i="2" s="1"/>
  <c r="L200" i="2" s="1"/>
  <c r="E201" i="2"/>
  <c r="G201" i="2" s="1"/>
  <c r="I201" i="2" s="1"/>
  <c r="K201" i="2" s="1"/>
  <c r="L201" i="2" s="1"/>
  <c r="E202" i="2"/>
  <c r="G202" i="2" s="1"/>
  <c r="I202" i="2" s="1"/>
  <c r="K202" i="2" s="1"/>
  <c r="L202" i="2" s="1"/>
  <c r="E203" i="2"/>
  <c r="G203" i="2" s="1"/>
  <c r="I203" i="2" s="1"/>
  <c r="K203" i="2" s="1"/>
  <c r="L203" i="2" s="1"/>
  <c r="G204" i="2"/>
  <c r="I204" i="2"/>
  <c r="K204" i="2" s="1"/>
  <c r="L204" i="2" s="1"/>
  <c r="E205" i="2"/>
  <c r="G205" i="2" s="1"/>
  <c r="I205" i="2" s="1"/>
  <c r="K205" i="2" s="1"/>
  <c r="L205" i="2" s="1"/>
  <c r="E206" i="2"/>
  <c r="G206" i="2" s="1"/>
  <c r="I206" i="2" s="1"/>
  <c r="K206" i="2" s="1"/>
  <c r="L206" i="2" s="1"/>
  <c r="G207" i="2"/>
  <c r="I207" i="2" s="1"/>
  <c r="K207" i="2" s="1"/>
  <c r="L207" i="2" s="1"/>
  <c r="E208" i="2"/>
  <c r="G208" i="2" s="1"/>
  <c r="I208" i="2" s="1"/>
  <c r="K208" i="2" s="1"/>
  <c r="L208" i="2" s="1"/>
  <c r="E209" i="2"/>
  <c r="G209" i="2" s="1"/>
  <c r="I209" i="2" s="1"/>
  <c r="K209" i="2" s="1"/>
  <c r="L209" i="2" s="1"/>
  <c r="G210" i="2"/>
  <c r="I210" i="2"/>
  <c r="K210" i="2" s="1"/>
  <c r="L210" i="2" s="1"/>
  <c r="G211" i="2"/>
  <c r="I211" i="2" s="1"/>
  <c r="K211" i="2" s="1"/>
  <c r="L211" i="2" s="1"/>
  <c r="E212" i="2"/>
  <c r="G212" i="2"/>
  <c r="I212" i="2" s="1"/>
  <c r="K212" i="2" s="1"/>
  <c r="L212" i="2" s="1"/>
  <c r="E194" i="2"/>
  <c r="G194" i="2" s="1"/>
  <c r="I194" i="2" s="1"/>
  <c r="K194" i="2" s="1"/>
  <c r="L194" i="2" s="1"/>
  <c r="G195" i="2"/>
  <c r="I195" i="2" s="1"/>
  <c r="K195" i="2" s="1"/>
  <c r="L195" i="2" s="1"/>
  <c r="E196" i="2"/>
  <c r="G196" i="2" s="1"/>
  <c r="I196" i="2" s="1"/>
  <c r="K196" i="2" s="1"/>
  <c r="L196" i="2" s="1"/>
  <c r="E197" i="2"/>
  <c r="G197" i="2" s="1"/>
  <c r="I197" i="2" s="1"/>
  <c r="K197" i="2" s="1"/>
  <c r="L197" i="2" s="1"/>
  <c r="E179" i="2"/>
  <c r="G179" i="2" s="1"/>
  <c r="I179" i="2" s="1"/>
  <c r="K179" i="2" s="1"/>
  <c r="L179" i="2" s="1"/>
  <c r="E180" i="2"/>
  <c r="G180" i="2" s="1"/>
  <c r="I180" i="2" s="1"/>
  <c r="K180" i="2" s="1"/>
  <c r="L180" i="2" s="1"/>
  <c r="E181" i="2"/>
  <c r="G181" i="2" s="1"/>
  <c r="I181" i="2" s="1"/>
  <c r="K181" i="2" s="1"/>
  <c r="L181" i="2" s="1"/>
  <c r="E182" i="2"/>
  <c r="G182" i="2"/>
  <c r="I182" i="2" s="1"/>
  <c r="K182" i="2" s="1"/>
  <c r="L182" i="2" s="1"/>
  <c r="E183" i="2"/>
  <c r="G183" i="2" s="1"/>
  <c r="I183" i="2" s="1"/>
  <c r="K183" i="2" s="1"/>
  <c r="L183" i="2" s="1"/>
  <c r="E184" i="2"/>
  <c r="G184" i="2"/>
  <c r="I184" i="2" s="1"/>
  <c r="K184" i="2" s="1"/>
  <c r="L184" i="2" s="1"/>
  <c r="E185" i="2"/>
  <c r="G185" i="2" s="1"/>
  <c r="I185" i="2" s="1"/>
  <c r="K185" i="2" s="1"/>
  <c r="L185" i="2" s="1"/>
  <c r="E186" i="2"/>
  <c r="G186" i="2"/>
  <c r="I186" i="2" s="1"/>
  <c r="K186" i="2" s="1"/>
  <c r="L186" i="2" s="1"/>
  <c r="E187" i="2"/>
  <c r="G187" i="2" s="1"/>
  <c r="I187" i="2" s="1"/>
  <c r="K187" i="2" s="1"/>
  <c r="L187" i="2" s="1"/>
  <c r="G177" i="2"/>
  <c r="I177" i="2" s="1"/>
  <c r="K177" i="2" s="1"/>
  <c r="L177" i="2" s="1"/>
  <c r="L178" i="2" s="1"/>
  <c r="O16" i="3" s="1"/>
  <c r="G101" i="2"/>
  <c r="I101" i="2"/>
  <c r="K101" i="2" s="1"/>
  <c r="L101" i="2" s="1"/>
  <c r="G102" i="2"/>
  <c r="I102" i="2" s="1"/>
  <c r="K102" i="2" s="1"/>
  <c r="L102" i="2" s="1"/>
  <c r="G103" i="2"/>
  <c r="I103" i="2"/>
  <c r="K103" i="2" s="1"/>
  <c r="L103" i="2" s="1"/>
  <c r="G104" i="2"/>
  <c r="I104" i="2"/>
  <c r="K104" i="2" s="1"/>
  <c r="L104" i="2" s="1"/>
  <c r="G105" i="2"/>
  <c r="I105" i="2" s="1"/>
  <c r="K105" i="2" s="1"/>
  <c r="L105" i="2" s="1"/>
  <c r="G106" i="2"/>
  <c r="I106" i="2"/>
  <c r="K106" i="2" s="1"/>
  <c r="L106" i="2" s="1"/>
  <c r="G107" i="2"/>
  <c r="I107" i="2" s="1"/>
  <c r="K107" i="2" s="1"/>
  <c r="L107" i="2" s="1"/>
  <c r="G109" i="2"/>
  <c r="I109" i="2"/>
  <c r="K109" i="2" s="1"/>
  <c r="L109" i="2" s="1"/>
  <c r="G110" i="2"/>
  <c r="I110" i="2"/>
  <c r="K110" i="2" s="1"/>
  <c r="L110" i="2" s="1"/>
  <c r="G111" i="2"/>
  <c r="I111" i="2" s="1"/>
  <c r="K111" i="2" s="1"/>
  <c r="L111" i="2" s="1"/>
  <c r="G112" i="2"/>
  <c r="I112" i="2"/>
  <c r="K112" i="2" s="1"/>
  <c r="L112" i="2" s="1"/>
  <c r="D13" i="3"/>
  <c r="D15" i="3"/>
  <c r="D16" i="3"/>
  <c r="D9" i="1"/>
  <c r="E9" i="1" s="1"/>
  <c r="D10" i="1"/>
  <c r="E10" i="1"/>
  <c r="K10" i="17"/>
  <c r="F10" i="1" s="1"/>
  <c r="D11" i="1"/>
  <c r="E11" i="1"/>
  <c r="K11" i="17"/>
  <c r="N11" i="17" s="1"/>
  <c r="F11" i="1" s="1"/>
  <c r="D12" i="1"/>
  <c r="E12" i="1"/>
  <c r="D13" i="1"/>
  <c r="E13" i="1" s="1"/>
  <c r="D14" i="1"/>
  <c r="E14" i="1"/>
  <c r="K14" i="17"/>
  <c r="N14" i="17" s="1"/>
  <c r="F14" i="1" s="1"/>
  <c r="D15" i="1"/>
  <c r="E15" i="1"/>
  <c r="K15" i="17"/>
  <c r="N15" i="17" s="1"/>
  <c r="F15" i="1" s="1"/>
  <c r="D16" i="1"/>
  <c r="E16" i="1"/>
  <c r="D17" i="1"/>
  <c r="E17" i="1" s="1"/>
  <c r="D18" i="1"/>
  <c r="E18" i="1"/>
  <c r="K18" i="17"/>
  <c r="N18" i="17" s="1"/>
  <c r="F18" i="1" s="1"/>
  <c r="D19" i="1"/>
  <c r="E19" i="1"/>
  <c r="K19" i="17"/>
  <c r="N19" i="17" s="1"/>
  <c r="F19" i="1" s="1"/>
  <c r="D20" i="1"/>
  <c r="E20" i="1"/>
  <c r="D21" i="1"/>
  <c r="E21" i="1" s="1"/>
  <c r="D22" i="1"/>
  <c r="E22" i="1"/>
  <c r="K22" i="17"/>
  <c r="N22" i="17" s="1"/>
  <c r="F22" i="1" s="1"/>
  <c r="D23" i="1"/>
  <c r="E23" i="1" s="1"/>
  <c r="K23" i="17"/>
  <c r="N23" i="17"/>
  <c r="F23" i="1" s="1"/>
  <c r="D24" i="1"/>
  <c r="E24" i="1" s="1"/>
  <c r="D25" i="1"/>
  <c r="E25" i="1" s="1"/>
  <c r="D26" i="1"/>
  <c r="E26" i="1" s="1"/>
  <c r="K26" i="17"/>
  <c r="N26" i="17" s="1"/>
  <c r="F26" i="1" s="1"/>
  <c r="G26" i="1"/>
  <c r="I26" i="1" s="1"/>
  <c r="D27" i="1"/>
  <c r="E27" i="1" s="1"/>
  <c r="G27" i="1" s="1"/>
  <c r="I27" i="1" s="1"/>
  <c r="D12" i="9"/>
  <c r="D13" i="9"/>
  <c r="D10" i="9"/>
  <c r="I15" i="6"/>
  <c r="F17" i="9"/>
  <c r="D14" i="9"/>
  <c r="D15" i="9"/>
  <c r="D16" i="9"/>
  <c r="O8" i="6"/>
  <c r="G14" i="3"/>
  <c r="H14" i="3" s="1"/>
  <c r="G92" i="2"/>
  <c r="I92" i="2" s="1"/>
  <c r="K92" i="2" s="1"/>
  <c r="L92" i="2" s="1"/>
  <c r="G93" i="2"/>
  <c r="I93" i="2"/>
  <c r="K93" i="2" s="1"/>
  <c r="L93" i="2" s="1"/>
  <c r="G94" i="2"/>
  <c r="I94" i="2" s="1"/>
  <c r="K94" i="2" s="1"/>
  <c r="L94" i="2" s="1"/>
  <c r="G95" i="2"/>
  <c r="I95" i="2" s="1"/>
  <c r="K95" i="2" s="1"/>
  <c r="L95" i="2" s="1"/>
  <c r="G96" i="2"/>
  <c r="I96" i="2" s="1"/>
  <c r="K96" i="2" s="1"/>
  <c r="L96" i="2" s="1"/>
  <c r="G97" i="2"/>
  <c r="I97" i="2" s="1"/>
  <c r="K97" i="2" s="1"/>
  <c r="L97" i="2" s="1"/>
  <c r="G98" i="2"/>
  <c r="I98" i="2" s="1"/>
  <c r="K98" i="2" s="1"/>
  <c r="L98" i="2" s="1"/>
  <c r="G99" i="2"/>
  <c r="I99" i="2" s="1"/>
  <c r="K99" i="2" s="1"/>
  <c r="L99" i="2" s="1"/>
  <c r="I7" i="6"/>
  <c r="O7" i="6"/>
  <c r="O6" i="6"/>
  <c r="G16" i="3"/>
  <c r="H16" i="3" s="1"/>
  <c r="K27" i="17"/>
  <c r="N27" i="17"/>
  <c r="G20" i="3"/>
  <c r="H20" i="3" s="1"/>
  <c r="I14" i="6"/>
  <c r="O13" i="6"/>
  <c r="I13" i="6"/>
  <c r="G15" i="3"/>
  <c r="H15" i="3" s="1"/>
  <c r="G18" i="3"/>
  <c r="G19" i="3"/>
  <c r="G21" i="3"/>
  <c r="G22" i="3"/>
  <c r="H18" i="3"/>
  <c r="H19" i="3"/>
  <c r="H21" i="3"/>
  <c r="H22" i="3"/>
  <c r="O15" i="6"/>
  <c r="G280" i="2"/>
  <c r="I280" i="2" s="1"/>
  <c r="K280" i="2" s="1"/>
  <c r="L280" i="2" s="1"/>
  <c r="G281" i="2"/>
  <c r="I281" i="2" s="1"/>
  <c r="K281" i="2" s="1"/>
  <c r="L281" i="2" s="1"/>
  <c r="G282" i="2"/>
  <c r="I282" i="2" s="1"/>
  <c r="K282" i="2" s="1"/>
  <c r="L282" i="2" s="1"/>
  <c r="G283" i="2"/>
  <c r="I283" i="2" s="1"/>
  <c r="K283" i="2" s="1"/>
  <c r="L283" i="2" s="1"/>
  <c r="G284" i="2"/>
  <c r="I284" i="2" s="1"/>
  <c r="K284" i="2" s="1"/>
  <c r="L284" i="2" s="1"/>
  <c r="G285" i="2"/>
  <c r="I285" i="2" s="1"/>
  <c r="K285" i="2" s="1"/>
  <c r="L285" i="2" s="1"/>
  <c r="G273" i="2"/>
  <c r="I273" i="2" s="1"/>
  <c r="K273" i="2" s="1"/>
  <c r="L273" i="2" s="1"/>
  <c r="G274" i="2"/>
  <c r="I274" i="2"/>
  <c r="K274" i="2" s="1"/>
  <c r="L274" i="2" s="1"/>
  <c r="G275" i="2"/>
  <c r="I275" i="2" s="1"/>
  <c r="K275" i="2" s="1"/>
  <c r="L275" i="2" s="1"/>
  <c r="G276" i="2"/>
  <c r="I276" i="2"/>
  <c r="K276" i="2" s="1"/>
  <c r="L276" i="2" s="1"/>
  <c r="G277" i="2"/>
  <c r="I277" i="2" s="1"/>
  <c r="K277" i="2" s="1"/>
  <c r="L277" i="2" s="1"/>
  <c r="G278" i="2"/>
  <c r="I278" i="2"/>
  <c r="K278" i="2" s="1"/>
  <c r="L278" i="2" s="1"/>
  <c r="K265" i="2"/>
  <c r="L265" i="2" s="1"/>
  <c r="K267" i="2"/>
  <c r="L267" i="2" s="1"/>
  <c r="K269" i="2"/>
  <c r="L269" i="2" s="1"/>
  <c r="K270" i="2"/>
  <c r="L270" i="2" s="1"/>
  <c r="K271" i="2"/>
  <c r="L271" i="2" s="1"/>
  <c r="K248" i="2"/>
  <c r="L248" i="2" s="1"/>
  <c r="K250" i="2"/>
  <c r="L250" i="2" s="1"/>
  <c r="K252" i="2"/>
  <c r="L252" i="2" s="1"/>
  <c r="K253" i="2"/>
  <c r="L253" i="2" s="1"/>
  <c r="G231" i="2"/>
  <c r="I231" i="2" s="1"/>
  <c r="K231" i="2" s="1"/>
  <c r="L231" i="2" s="1"/>
  <c r="G236" i="2"/>
  <c r="I236" i="2" s="1"/>
  <c r="K236" i="2" s="1"/>
  <c r="L236" i="2" s="1"/>
  <c r="G232" i="2"/>
  <c r="I232" i="2" s="1"/>
  <c r="K232" i="2" s="1"/>
  <c r="L232" i="2" s="1"/>
  <c r="G233" i="2"/>
  <c r="I233" i="2" s="1"/>
  <c r="K233" i="2" s="1"/>
  <c r="L233" i="2" s="1"/>
  <c r="G234" i="2"/>
  <c r="I234" i="2" s="1"/>
  <c r="K234" i="2" s="1"/>
  <c r="L234" i="2" s="1"/>
  <c r="G235" i="2"/>
  <c r="I235" i="2" s="1"/>
  <c r="K235" i="2" s="1"/>
  <c r="L235" i="2" s="1"/>
  <c r="G237" i="2"/>
  <c r="I237" i="2" s="1"/>
  <c r="K237" i="2" s="1"/>
  <c r="L237" i="2" s="1"/>
  <c r="H16" i="9"/>
  <c r="F14" i="9"/>
  <c r="E220" i="2"/>
  <c r="G220" i="2" s="1"/>
  <c r="I220" i="2" s="1"/>
  <c r="K220" i="2" s="1"/>
  <c r="L220" i="2" s="1"/>
  <c r="E221" i="2"/>
  <c r="G221" i="2" s="1"/>
  <c r="I221" i="2" s="1"/>
  <c r="K221" i="2" s="1"/>
  <c r="L221" i="2" s="1"/>
  <c r="E222" i="2"/>
  <c r="G222" i="2" s="1"/>
  <c r="I222" i="2" s="1"/>
  <c r="K222" i="2" s="1"/>
  <c r="L222" i="2" s="1"/>
  <c r="E223" i="2"/>
  <c r="G223" i="2" s="1"/>
  <c r="I223" i="2" s="1"/>
  <c r="K223" i="2" s="1"/>
  <c r="L223" i="2" s="1"/>
  <c r="G224" i="2"/>
  <c r="I224" i="2" s="1"/>
  <c r="K224" i="2" s="1"/>
  <c r="L224" i="2" s="1"/>
  <c r="E225" i="2"/>
  <c r="G225" i="2" s="1"/>
  <c r="I225" i="2" s="1"/>
  <c r="K225" i="2" s="1"/>
  <c r="L225" i="2" s="1"/>
  <c r="E226" i="2"/>
  <c r="G226" i="2" s="1"/>
  <c r="I226" i="2" s="1"/>
  <c r="K226" i="2" s="1"/>
  <c r="L226" i="2" s="1"/>
  <c r="E227" i="2"/>
  <c r="G227" i="2" s="1"/>
  <c r="I227" i="2" s="1"/>
  <c r="K227" i="2" s="1"/>
  <c r="L227" i="2" s="1"/>
  <c r="E228" i="2"/>
  <c r="G228" i="2" s="1"/>
  <c r="I228" i="2" s="1"/>
  <c r="K228" i="2" s="1"/>
  <c r="L228" i="2" s="1"/>
  <c r="E229" i="2"/>
  <c r="G229" i="2"/>
  <c r="I229" i="2" s="1"/>
  <c r="K229" i="2" s="1"/>
  <c r="L229" i="2" s="1"/>
  <c r="E189" i="2"/>
  <c r="G189" i="2" s="1"/>
  <c r="I189" i="2" s="1"/>
  <c r="K189" i="2" s="1"/>
  <c r="L189" i="2" s="1"/>
  <c r="E190" i="2"/>
  <c r="G190" i="2"/>
  <c r="I190" i="2" s="1"/>
  <c r="K190" i="2" s="1"/>
  <c r="L190" i="2" s="1"/>
  <c r="E191" i="2"/>
  <c r="G191" i="2" s="1"/>
  <c r="I191" i="2" s="1"/>
  <c r="K191" i="2" s="1"/>
  <c r="L191" i="2" s="1"/>
  <c r="L193" i="2" s="1"/>
  <c r="E192" i="2"/>
  <c r="G192" i="2" s="1"/>
  <c r="I192" i="2" s="1"/>
  <c r="K192" i="2" s="1"/>
  <c r="L192" i="2" s="1"/>
  <c r="H10" i="9"/>
  <c r="H14" i="9"/>
  <c r="F11" i="9"/>
  <c r="F13" i="9"/>
  <c r="F15" i="9"/>
  <c r="F16" i="9"/>
  <c r="E20" i="2"/>
  <c r="E21" i="2"/>
  <c r="G21" i="2" s="1"/>
  <c r="I21" i="2" s="1"/>
  <c r="K21" i="2" s="1"/>
  <c r="E23" i="2"/>
  <c r="E24" i="2"/>
  <c r="G24" i="2"/>
  <c r="I24" i="2" s="1"/>
  <c r="K24" i="2" s="1"/>
  <c r="E26" i="2"/>
  <c r="G26" i="2" s="1"/>
  <c r="I26" i="2" s="1"/>
  <c r="K26" i="2" s="1"/>
  <c r="E3" i="2"/>
  <c r="G3" i="2" s="1"/>
  <c r="I3" i="2" s="1"/>
  <c r="K3" i="2" s="1"/>
  <c r="E4" i="2"/>
  <c r="E5" i="2"/>
  <c r="G5" i="2" s="1"/>
  <c r="I5" i="2" s="1"/>
  <c r="K5" i="2" s="1"/>
  <c r="E6" i="2"/>
  <c r="G6" i="2" s="1"/>
  <c r="I6" i="2" s="1"/>
  <c r="K6" i="2" s="1"/>
  <c r="E7" i="2"/>
  <c r="G7" i="2" s="1"/>
  <c r="I7" i="2" s="1"/>
  <c r="K7" i="2" s="1"/>
  <c r="E8" i="2"/>
  <c r="E9" i="2"/>
  <c r="E10" i="2"/>
  <c r="G10" i="2" s="1"/>
  <c r="I10" i="2" s="1"/>
  <c r="K10" i="2" s="1"/>
  <c r="E11" i="2"/>
  <c r="G11" i="2" s="1"/>
  <c r="I11" i="2" s="1"/>
  <c r="E12" i="2"/>
  <c r="E13" i="2"/>
  <c r="G13" i="2" s="1"/>
  <c r="I13" i="2" s="1"/>
  <c r="K13" i="2" s="1"/>
  <c r="E14" i="2"/>
  <c r="E15" i="2"/>
  <c r="G15" i="2" s="1"/>
  <c r="I15" i="2" s="1"/>
  <c r="K15" i="2" s="1"/>
  <c r="E17" i="2"/>
  <c r="G17" i="2" s="1"/>
  <c r="I17" i="2" s="1"/>
  <c r="K17" i="2" s="1"/>
  <c r="E18" i="2"/>
  <c r="G18" i="2" s="1"/>
  <c r="I18" i="2" s="1"/>
  <c r="K18" i="2" s="1"/>
  <c r="E19" i="2"/>
  <c r="E29" i="2"/>
  <c r="G29" i="2" s="1"/>
  <c r="I29" i="2" s="1"/>
  <c r="E31" i="2"/>
  <c r="E32" i="2"/>
  <c r="E33" i="2"/>
  <c r="E34" i="2"/>
  <c r="G34" i="2" s="1"/>
  <c r="I34" i="2" s="1"/>
  <c r="K34" i="2" s="1"/>
  <c r="E35" i="2"/>
  <c r="E36" i="2"/>
  <c r="G36" i="2" s="1"/>
  <c r="I36" i="2" s="1"/>
  <c r="K36" i="2" s="1"/>
  <c r="E37" i="2"/>
  <c r="E38" i="2"/>
  <c r="G38" i="2" s="1"/>
  <c r="I38" i="2" s="1"/>
  <c r="K38" i="2" s="1"/>
  <c r="E39" i="2"/>
  <c r="G39" i="2" s="1"/>
  <c r="I39" i="2" s="1"/>
  <c r="K39" i="2" s="1"/>
  <c r="E40" i="2"/>
  <c r="E41" i="2"/>
  <c r="E42" i="2"/>
  <c r="G42" i="2"/>
  <c r="I42" i="2" s="1"/>
  <c r="K42" i="2" s="1"/>
  <c r="E43" i="2"/>
  <c r="E44" i="2"/>
  <c r="G44" i="2"/>
  <c r="I44" i="2" s="1"/>
  <c r="K44" i="2" s="1"/>
  <c r="E45" i="2"/>
  <c r="E46" i="2"/>
  <c r="G46" i="2" s="1"/>
  <c r="I46" i="2" s="1"/>
  <c r="K46" i="2" s="1"/>
  <c r="E47" i="2"/>
  <c r="E48" i="2"/>
  <c r="G48" i="2" s="1"/>
  <c r="I48" i="2" s="1"/>
  <c r="K48" i="2" s="1"/>
  <c r="E49" i="2"/>
  <c r="E50" i="2"/>
  <c r="G50" i="2"/>
  <c r="I50" i="2" s="1"/>
  <c r="K50" i="2" s="1"/>
  <c r="E51" i="2"/>
  <c r="G51" i="2" s="1"/>
  <c r="I51" i="2" s="1"/>
  <c r="K51" i="2" s="1"/>
  <c r="E52" i="2"/>
  <c r="G52" i="2" s="1"/>
  <c r="I52" i="2" s="1"/>
  <c r="K52" i="2" s="1"/>
  <c r="E53" i="2"/>
  <c r="E54" i="2"/>
  <c r="G54" i="2" s="1"/>
  <c r="I54" i="2" s="1"/>
  <c r="K54" i="2" s="1"/>
  <c r="E55" i="2"/>
  <c r="G55" i="2" s="1"/>
  <c r="I55" i="2" s="1"/>
  <c r="K55" i="2" s="1"/>
  <c r="E56" i="2"/>
  <c r="E57" i="2"/>
  <c r="E58" i="2"/>
  <c r="G58" i="2" s="1"/>
  <c r="I58" i="2" s="1"/>
  <c r="K58" i="2" s="1"/>
  <c r="E59" i="2"/>
  <c r="G59" i="2" s="1"/>
  <c r="I59" i="2" s="1"/>
  <c r="K59" i="2" s="1"/>
  <c r="E60" i="2"/>
  <c r="G60" i="2" s="1"/>
  <c r="I60" i="2" s="1"/>
  <c r="K60" i="2" s="1"/>
  <c r="E61" i="2"/>
  <c r="E62" i="2"/>
  <c r="G62" i="2"/>
  <c r="I62" i="2" s="1"/>
  <c r="K62" i="2" s="1"/>
  <c r="E63" i="2"/>
  <c r="E64" i="2"/>
  <c r="G64" i="2" s="1"/>
  <c r="I64" i="2" s="1"/>
  <c r="K64" i="2" s="1"/>
  <c r="E65" i="2"/>
  <c r="G65" i="2" s="1"/>
  <c r="I65" i="2" s="1"/>
  <c r="K65" i="2" s="1"/>
  <c r="E66" i="2"/>
  <c r="G66" i="2" s="1"/>
  <c r="I66" i="2" s="1"/>
  <c r="K66" i="2" s="1"/>
  <c r="E67" i="2"/>
  <c r="E68" i="2"/>
  <c r="G68" i="2"/>
  <c r="I68" i="2" s="1"/>
  <c r="K68" i="2" s="1"/>
  <c r="E69" i="2"/>
  <c r="G4" i="2"/>
  <c r="I4" i="2"/>
  <c r="K4" i="2" s="1"/>
  <c r="G8" i="2"/>
  <c r="I8" i="2" s="1"/>
  <c r="K8" i="2" s="1"/>
  <c r="G9" i="2"/>
  <c r="I9" i="2" s="1"/>
  <c r="K9" i="2" s="1"/>
  <c r="K11" i="2"/>
  <c r="G12" i="2"/>
  <c r="I12" i="2" s="1"/>
  <c r="K12" i="2" s="1"/>
  <c r="G14" i="2"/>
  <c r="I14" i="2" s="1"/>
  <c r="K14" i="2" s="1"/>
  <c r="G19" i="2"/>
  <c r="I19" i="2" s="1"/>
  <c r="K19" i="2" s="1"/>
  <c r="G20" i="2"/>
  <c r="I20" i="2" s="1"/>
  <c r="K20" i="2" s="1"/>
  <c r="G22" i="2"/>
  <c r="I22" i="2"/>
  <c r="K22" i="2" s="1"/>
  <c r="G23" i="2"/>
  <c r="I23" i="2" s="1"/>
  <c r="K23" i="2" s="1"/>
  <c r="G25" i="2"/>
  <c r="I25" i="2" s="1"/>
  <c r="K25" i="2" s="1"/>
  <c r="G28" i="2"/>
  <c r="I28" i="2"/>
  <c r="K28" i="2" s="1"/>
  <c r="K29" i="2"/>
  <c r="G30" i="2"/>
  <c r="I30" i="2" s="1"/>
  <c r="K30" i="2" s="1"/>
  <c r="G31" i="2"/>
  <c r="I31" i="2"/>
  <c r="K31" i="2" s="1"/>
  <c r="G32" i="2"/>
  <c r="I32" i="2" s="1"/>
  <c r="K32" i="2" s="1"/>
  <c r="G33" i="2"/>
  <c r="I33" i="2" s="1"/>
  <c r="K33" i="2" s="1"/>
  <c r="G35" i="2"/>
  <c r="I35" i="2" s="1"/>
  <c r="K35" i="2" s="1"/>
  <c r="G37" i="2"/>
  <c r="I37" i="2"/>
  <c r="K37" i="2"/>
  <c r="G40" i="2"/>
  <c r="I40" i="2" s="1"/>
  <c r="K40" i="2" s="1"/>
  <c r="G41" i="2"/>
  <c r="I41" i="2"/>
  <c r="K41" i="2" s="1"/>
  <c r="G43" i="2"/>
  <c r="I43" i="2" s="1"/>
  <c r="K43" i="2" s="1"/>
  <c r="G45" i="2"/>
  <c r="I45" i="2" s="1"/>
  <c r="K45" i="2" s="1"/>
  <c r="G47" i="2"/>
  <c r="I47" i="2" s="1"/>
  <c r="K47" i="2" s="1"/>
  <c r="G49" i="2"/>
  <c r="I49" i="2" s="1"/>
  <c r="K49" i="2" s="1"/>
  <c r="G53" i="2"/>
  <c r="I53" i="2" s="1"/>
  <c r="K53" i="2" s="1"/>
  <c r="G56" i="2"/>
  <c r="I56" i="2"/>
  <c r="K56" i="2" s="1"/>
  <c r="G57" i="2"/>
  <c r="I57" i="2" s="1"/>
  <c r="K57" i="2" s="1"/>
  <c r="G61" i="2"/>
  <c r="I61" i="2" s="1"/>
  <c r="K61" i="2" s="1"/>
  <c r="G63" i="2"/>
  <c r="I63" i="2"/>
  <c r="K63" i="2"/>
  <c r="G67" i="2"/>
  <c r="I67" i="2"/>
  <c r="K67" i="2" s="1"/>
  <c r="G69" i="2"/>
  <c r="I69" i="2" s="1"/>
  <c r="K69" i="2" s="1"/>
  <c r="G113" i="2"/>
  <c r="I113" i="2" s="1"/>
  <c r="K113" i="2" s="1"/>
  <c r="G114" i="2"/>
  <c r="I114" i="2" s="1"/>
  <c r="K114" i="2" s="1"/>
  <c r="G115" i="2"/>
  <c r="I115" i="2"/>
  <c r="K115" i="2" s="1"/>
  <c r="G116" i="2"/>
  <c r="I116" i="2" s="1"/>
  <c r="K116" i="2" s="1"/>
  <c r="G117" i="2"/>
  <c r="I117" i="2" s="1"/>
  <c r="K117" i="2" s="1"/>
  <c r="G118" i="2"/>
  <c r="I118" i="2" s="1"/>
  <c r="K118" i="2" s="1"/>
  <c r="G119" i="2"/>
  <c r="I119" i="2" s="1"/>
  <c r="K119" i="2" s="1"/>
  <c r="G2" i="2"/>
  <c r="I2" i="2"/>
  <c r="K2" i="2" s="1"/>
  <c r="G137" i="2"/>
  <c r="I137" i="2" s="1"/>
  <c r="G138" i="2"/>
  <c r="I138" i="2"/>
  <c r="G139" i="2"/>
  <c r="I139" i="2" s="1"/>
  <c r="G140" i="2"/>
  <c r="I140" i="2"/>
  <c r="G141" i="2"/>
  <c r="I141" i="2" s="1"/>
  <c r="G142" i="2"/>
  <c r="I142" i="2" s="1"/>
  <c r="G143" i="2"/>
  <c r="I143" i="2" s="1"/>
  <c r="G144" i="2"/>
  <c r="I144" i="2" s="1"/>
  <c r="G145" i="2"/>
  <c r="I145" i="2" s="1"/>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G27" i="2"/>
  <c r="I27" i="2" s="1"/>
  <c r="K27" i="2" s="1"/>
  <c r="D22" i="3"/>
  <c r="D21" i="3"/>
  <c r="D20" i="3"/>
  <c r="D19" i="3"/>
  <c r="D18" i="3"/>
  <c r="L230" i="2" l="1"/>
  <c r="L263" i="2"/>
  <c r="M24" i="17"/>
  <c r="K24" i="17"/>
  <c r="K28" i="17"/>
  <c r="G14" i="1"/>
  <c r="I14" i="1" s="1"/>
  <c r="G11" i="1"/>
  <c r="I11" i="1" s="1"/>
  <c r="F11" i="6" s="1"/>
  <c r="G10" i="1"/>
  <c r="I10" i="1" s="1"/>
  <c r="I15" i="3"/>
  <c r="J15" i="3" s="1"/>
  <c r="M15" i="3" s="1"/>
  <c r="N15" i="3" s="1"/>
  <c r="P15" i="3" s="1"/>
  <c r="L15" i="6" s="1"/>
  <c r="P15" i="6" s="1"/>
  <c r="U8" i="6"/>
  <c r="I22" i="3"/>
  <c r="J22" i="3" s="1"/>
  <c r="M22" i="3" s="1"/>
  <c r="N22" i="3" s="1"/>
  <c r="G19" i="1"/>
  <c r="I19" i="1" s="1"/>
  <c r="F15" i="6" s="1"/>
  <c r="J15" i="6" s="1"/>
  <c r="L108" i="2"/>
  <c r="O15" i="3" s="1"/>
  <c r="L219" i="2"/>
  <c r="O22" i="3" s="1"/>
  <c r="I19" i="3"/>
  <c r="J19" i="3" s="1"/>
  <c r="M19" i="3" s="1"/>
  <c r="N19" i="3" s="1"/>
  <c r="L246" i="2"/>
  <c r="G22" i="1"/>
  <c r="I22" i="1" s="1"/>
  <c r="J13" i="3"/>
  <c r="M13" i="3" s="1"/>
  <c r="N13" i="3" s="1"/>
  <c r="P13" i="3" s="1"/>
  <c r="C12" i="16"/>
  <c r="I25" i="3" s="1"/>
  <c r="J25" i="3" s="1"/>
  <c r="M25" i="3" s="1"/>
  <c r="N25" i="3" s="1"/>
  <c r="P25" i="3" s="1"/>
  <c r="L286" i="2"/>
  <c r="L213" i="2"/>
  <c r="L238" i="2"/>
  <c r="L255" i="2"/>
  <c r="L279" i="2"/>
  <c r="I18" i="3"/>
  <c r="L272" i="2"/>
  <c r="L100" i="2"/>
  <c r="O14" i="3" s="1"/>
  <c r="L188" i="2"/>
  <c r="O18" i="3" s="1"/>
  <c r="P22" i="3"/>
  <c r="O16" i="6"/>
  <c r="M16" i="17"/>
  <c r="K16" i="17"/>
  <c r="H24" i="3"/>
  <c r="F7" i="6"/>
  <c r="J7" i="6" s="1"/>
  <c r="L176" i="2"/>
  <c r="G18" i="1"/>
  <c r="I18" i="1" s="1"/>
  <c r="F13" i="6"/>
  <c r="J13" i="6" s="1"/>
  <c r="K25" i="17"/>
  <c r="M25" i="17"/>
  <c r="M21" i="17"/>
  <c r="K21" i="17"/>
  <c r="N21" i="17" s="1"/>
  <c r="F21" i="1" s="1"/>
  <c r="G21" i="1" s="1"/>
  <c r="I21" i="1" s="1"/>
  <c r="M17" i="17"/>
  <c r="K17" i="17"/>
  <c r="M13" i="17"/>
  <c r="K13" i="17"/>
  <c r="N13" i="17" s="1"/>
  <c r="F13" i="1" s="1"/>
  <c r="G13" i="1" s="1"/>
  <c r="I13" i="1" s="1"/>
  <c r="F14" i="6" s="1"/>
  <c r="J14" i="6" s="1"/>
  <c r="M9" i="17"/>
  <c r="G23" i="1"/>
  <c r="I23" i="1" s="1"/>
  <c r="G15" i="1"/>
  <c r="I15" i="1" s="1"/>
  <c r="L198" i="2"/>
  <c r="O19" i="3" s="1"/>
  <c r="L91" i="2"/>
  <c r="O12" i="3" s="1"/>
  <c r="M20" i="17"/>
  <c r="K20" i="17"/>
  <c r="M12" i="17"/>
  <c r="K12" i="17"/>
  <c r="I20" i="3"/>
  <c r="J20" i="3"/>
  <c r="M20" i="3" s="1"/>
  <c r="N20" i="3" s="1"/>
  <c r="M14" i="3"/>
  <c r="N14" i="3" s="1"/>
  <c r="P14" i="3" s="1"/>
  <c r="L9" i="6" s="1"/>
  <c r="P9" i="6" s="1"/>
  <c r="U16" i="6"/>
  <c r="U9" i="6"/>
  <c r="I4" i="15"/>
  <c r="L7" i="6" l="1"/>
  <c r="P7" i="6" s="1"/>
  <c r="P19" i="3"/>
  <c r="I16" i="3"/>
  <c r="J16" i="3" s="1"/>
  <c r="M16" i="3" s="1"/>
  <c r="N16" i="3" s="1"/>
  <c r="P16" i="3" s="1"/>
  <c r="L5" i="6" s="1"/>
  <c r="P5" i="6" s="1"/>
  <c r="P6" i="6"/>
  <c r="I12" i="3"/>
  <c r="J12" i="3" s="1"/>
  <c r="M12" i="3" s="1"/>
  <c r="N12" i="3" s="1"/>
  <c r="P12" i="3" s="1"/>
  <c r="L8" i="6" s="1"/>
  <c r="I21" i="3"/>
  <c r="J21" i="3" s="1"/>
  <c r="M21" i="3" s="1"/>
  <c r="N21" i="3" s="1"/>
  <c r="N25" i="17"/>
  <c r="F25" i="1" s="1"/>
  <c r="G25" i="1" s="1"/>
  <c r="I25" i="1" s="1"/>
  <c r="N24" i="17"/>
  <c r="F24" i="1" s="1"/>
  <c r="G24" i="1" s="1"/>
  <c r="I24" i="1" s="1"/>
  <c r="L14" i="6"/>
  <c r="P14" i="6" s="1"/>
  <c r="N12" i="17"/>
  <c r="F12" i="1" s="1"/>
  <c r="G12" i="1" s="1"/>
  <c r="I12" i="1" s="1"/>
  <c r="F10" i="6" s="1"/>
  <c r="N16" i="17"/>
  <c r="F16" i="1" s="1"/>
  <c r="G16" i="1" s="1"/>
  <c r="I16" i="1" s="1"/>
  <c r="J18" i="3"/>
  <c r="N9" i="17"/>
  <c r="G9" i="1" s="1"/>
  <c r="I9" i="1" s="1"/>
  <c r="N17" i="17"/>
  <c r="F17" i="1" s="1"/>
  <c r="G17" i="1" s="1"/>
  <c r="I17" i="1" s="1"/>
  <c r="F12" i="6" s="1"/>
  <c r="N20" i="17"/>
  <c r="F20" i="1" s="1"/>
  <c r="G20" i="1" s="1"/>
  <c r="I20" i="1" s="1"/>
  <c r="O21" i="3"/>
  <c r="O20" i="3"/>
  <c r="P20" i="3" s="1"/>
  <c r="I9" i="6"/>
  <c r="I11" i="6"/>
  <c r="J11" i="6" s="1"/>
  <c r="H9" i="6"/>
  <c r="I12" i="6"/>
  <c r="H12" i="6"/>
  <c r="I10" i="6"/>
  <c r="H11" i="6"/>
  <c r="H10" i="6"/>
  <c r="P21" i="3" l="1"/>
  <c r="I24" i="3"/>
  <c r="F8" i="6"/>
  <c r="J8" i="6" s="1"/>
  <c r="P8" i="6"/>
  <c r="L13" i="6"/>
  <c r="P13" i="6" s="1"/>
  <c r="J10" i="6"/>
  <c r="O24" i="3"/>
  <c r="J9" i="6"/>
  <c r="I16" i="6"/>
  <c r="J12" i="6"/>
  <c r="M18" i="3"/>
  <c r="J24" i="3"/>
  <c r="J16" i="6" l="1"/>
  <c r="P16" i="6"/>
  <c r="M24" i="3"/>
  <c r="N18" i="3"/>
  <c r="D18" i="6" l="1"/>
  <c r="N24" i="3"/>
  <c r="P18" i="3"/>
  <c r="P24" i="3" s="1"/>
</calcChain>
</file>

<file path=xl/sharedStrings.xml><?xml version="1.0" encoding="utf-8"?>
<sst xmlns="http://schemas.openxmlformats.org/spreadsheetml/2006/main" count="1036" uniqueCount="506">
  <si>
    <t>Position title</t>
  </si>
  <si>
    <t>Space Name</t>
  </si>
  <si>
    <t>Area (sq ft)</t>
  </si>
  <si>
    <t>Useful Life (yrs)</t>
  </si>
  <si>
    <t>Name</t>
  </si>
  <si>
    <t>Equipment</t>
  </si>
  <si>
    <t>Useful Life (years)</t>
  </si>
  <si>
    <t>Personnel</t>
  </si>
  <si>
    <t>Location</t>
  </si>
  <si>
    <t>Drugs</t>
  </si>
  <si>
    <t>No. involved</t>
  </si>
  <si>
    <t>Physician</t>
  </si>
  <si>
    <t>Nurse</t>
  </si>
  <si>
    <t>Auxiliary Nurse</t>
  </si>
  <si>
    <t>Lab Technician</t>
  </si>
  <si>
    <t>Lab Technologist</t>
  </si>
  <si>
    <t>Radiologist</t>
  </si>
  <si>
    <t>Archivist</t>
  </si>
  <si>
    <t>Cashier</t>
  </si>
  <si>
    <t>Phlebotomist</t>
  </si>
  <si>
    <t>Vasciloscopist</t>
  </si>
  <si>
    <t>Consultation</t>
  </si>
  <si>
    <t>Personnel Capacity (minutes)</t>
  </si>
  <si>
    <t>Pharmacist</t>
  </si>
  <si>
    <t>Auxiliary Pharmacist</t>
  </si>
  <si>
    <t>Microscope</t>
  </si>
  <si>
    <t>Centerfuge</t>
  </si>
  <si>
    <t>Chair</t>
  </si>
  <si>
    <t>Computer</t>
  </si>
  <si>
    <t>Availability Timeframe</t>
  </si>
  <si>
    <t>TOTAL COST</t>
  </si>
  <si>
    <t>Midwife</t>
  </si>
  <si>
    <t>Social Worker</t>
  </si>
  <si>
    <t>Psychologist</t>
  </si>
  <si>
    <t>Resident</t>
  </si>
  <si>
    <t>Room</t>
  </si>
  <si>
    <t>Laptop</t>
  </si>
  <si>
    <t>Scanner</t>
  </si>
  <si>
    <t>Fan</t>
  </si>
  <si>
    <t>Stapler</t>
  </si>
  <si>
    <t>Router</t>
  </si>
  <si>
    <t>Quantity</t>
  </si>
  <si>
    <t>UV light</t>
  </si>
  <si>
    <t>Table</t>
  </si>
  <si>
    <t>Archive Room - LaColline</t>
  </si>
  <si>
    <t xml:space="preserve">Archive Room - TB/HIV - LaColline </t>
  </si>
  <si>
    <t>Desk</t>
  </si>
  <si>
    <t>Ladder shelf</t>
  </si>
  <si>
    <t>Shelf</t>
  </si>
  <si>
    <t>Trash</t>
  </si>
  <si>
    <t>Laboratory - LaColline</t>
  </si>
  <si>
    <t>AC unit</t>
  </si>
  <si>
    <t>Igloo</t>
  </si>
  <si>
    <t>Mixer</t>
  </si>
  <si>
    <t>Vitros Chemistry DT 60</t>
  </si>
  <si>
    <t>Vitros Chemistry DTSC</t>
  </si>
  <si>
    <t>Cedirac</t>
  </si>
  <si>
    <t>Rotater</t>
  </si>
  <si>
    <t>Refrigerator</t>
  </si>
  <si>
    <t>Consultation Room - LaColline</t>
  </si>
  <si>
    <t>Consultation box</t>
  </si>
  <si>
    <t>Sink</t>
  </si>
  <si>
    <t>Consultation Room - TB/HIV - LaColline</t>
  </si>
  <si>
    <t>Megatoscope</t>
  </si>
  <si>
    <t>Opthalmoscope</t>
  </si>
  <si>
    <t>Otoscope</t>
  </si>
  <si>
    <t>Pharmacy - LaColline</t>
  </si>
  <si>
    <t>Rad. Tech</t>
  </si>
  <si>
    <t>Physician TB/HIV</t>
  </si>
  <si>
    <t>Sticker printer</t>
  </si>
  <si>
    <t>File cabinet</t>
  </si>
  <si>
    <t>Drug</t>
  </si>
  <si>
    <t>Social worker's office</t>
  </si>
  <si>
    <t>5mg</t>
  </si>
  <si>
    <t>200mg</t>
  </si>
  <si>
    <t>500mg</t>
  </si>
  <si>
    <t>Aspirin</t>
  </si>
  <si>
    <t>100mg</t>
  </si>
  <si>
    <t>250mg</t>
  </si>
  <si>
    <t>Enalapril</t>
  </si>
  <si>
    <t xml:space="preserve">Ibuprofen     </t>
  </si>
  <si>
    <t>400mg</t>
  </si>
  <si>
    <t>AL(OH)3</t>
  </si>
  <si>
    <t>stretcher</t>
  </si>
  <si>
    <t>IV pole</t>
  </si>
  <si>
    <t>exam table</t>
  </si>
  <si>
    <t>sharps container</t>
  </si>
  <si>
    <t>med cart</t>
  </si>
  <si>
    <t>chair</t>
  </si>
  <si>
    <t>IV Fluid cart</t>
  </si>
  <si>
    <t>phone</t>
  </si>
  <si>
    <t>tocometer</t>
  </si>
  <si>
    <t>nurse cart</t>
  </si>
  <si>
    <t>computer</t>
  </si>
  <si>
    <t>card printer</t>
  </si>
  <si>
    <t>sticker printer</t>
  </si>
  <si>
    <t>desk</t>
  </si>
  <si>
    <t>bookshelves</t>
  </si>
  <si>
    <t>table</t>
  </si>
  <si>
    <t>UV lamp</t>
  </si>
  <si>
    <t>fire extinguisher</t>
  </si>
  <si>
    <t>fan</t>
  </si>
  <si>
    <t>bench</t>
  </si>
  <si>
    <t>trash can</t>
  </si>
  <si>
    <t>bed</t>
  </si>
  <si>
    <t>ultrasound</t>
  </si>
  <si>
    <t>refrigerator</t>
  </si>
  <si>
    <t>shelves</t>
  </si>
  <si>
    <t>cabinet</t>
  </si>
  <si>
    <t>Sysmex KX-21N</t>
  </si>
  <si>
    <t>Vitros Chemistry 350</t>
  </si>
  <si>
    <t>infuser</t>
  </si>
  <si>
    <t>scale</t>
  </si>
  <si>
    <t>printer</t>
  </si>
  <si>
    <t>warming cabinet</t>
  </si>
  <si>
    <t>Large Steel Table</t>
  </si>
  <si>
    <t>steel cabinet</t>
  </si>
  <si>
    <t>large windowed steel cabinet</t>
  </si>
  <si>
    <t>small windowed steel cabinet</t>
  </si>
  <si>
    <t>scrub tray stand</t>
  </si>
  <si>
    <t>rolling chair</t>
  </si>
  <si>
    <t>rolling stool</t>
  </si>
  <si>
    <t>crash cart</t>
  </si>
  <si>
    <t>ventilator</t>
  </si>
  <si>
    <t>xray viewer</t>
  </si>
  <si>
    <t>clock</t>
  </si>
  <si>
    <t>stool</t>
  </si>
  <si>
    <t>vacuum suction</t>
  </si>
  <si>
    <t>converter</t>
  </si>
  <si>
    <t>baby warmer</t>
  </si>
  <si>
    <t>baby scale</t>
  </si>
  <si>
    <t>Gyn General instrument kit (reusable)</t>
  </si>
  <si>
    <t>eye wash station</t>
  </si>
  <si>
    <t>dirty sinks</t>
  </si>
  <si>
    <t>steel tables</t>
  </si>
  <si>
    <t>wire carts</t>
  </si>
  <si>
    <t>Autoclave</t>
  </si>
  <si>
    <t>oxygen, air, and suction wall units</t>
  </si>
  <si>
    <t>gowns</t>
  </si>
  <si>
    <t>telephone</t>
  </si>
  <si>
    <t>med room</t>
  </si>
  <si>
    <t>bandage cart</t>
  </si>
  <si>
    <t>water cooler</t>
  </si>
  <si>
    <t>file cabinet</t>
  </si>
  <si>
    <t>suture tray</t>
  </si>
  <si>
    <t>sink</t>
  </si>
  <si>
    <t>Pre-consultation</t>
  </si>
  <si>
    <t>ADMINISTRATEUR COMPTABLE</t>
  </si>
  <si>
    <t>AGENT DE SANTE</t>
  </si>
  <si>
    <t>AGENT DE SECURITE</t>
  </si>
  <si>
    <t>AGENT DE STERILISATION</t>
  </si>
  <si>
    <t>AIDE ARCHIVISTE</t>
  </si>
  <si>
    <t>AIDE PHARMACIEN</t>
  </si>
  <si>
    <t>ARCHIVISTE</t>
  </si>
  <si>
    <t>ARCHIVISTE EN CHEF</t>
  </si>
  <si>
    <t>ARCHIVISTE SENIOR</t>
  </si>
  <si>
    <t>ASSISTANT DENTISTE</t>
  </si>
  <si>
    <t>AUXILIAIRE INFIRMIERE</t>
  </si>
  <si>
    <t>CAISSIER</t>
  </si>
  <si>
    <t>CHAUFFEUR</t>
  </si>
  <si>
    <t>CUISINIERE</t>
  </si>
  <si>
    <t>FEMME DE CONFIANCE</t>
  </si>
  <si>
    <t>HOMME DE CONFIANCE</t>
  </si>
  <si>
    <t>INFIRMIERE DE LIGNE</t>
  </si>
  <si>
    <t>INFIRMIERE DE PROGRAMME</t>
  </si>
  <si>
    <t>INFIRMIERE EN CHEF</t>
  </si>
  <si>
    <t>INFIRMIERE SAGE FEMME</t>
  </si>
  <si>
    <t>INFIRMIERE SANTE COMMUNAUTAIRE</t>
  </si>
  <si>
    <t>INTENDANTE</t>
  </si>
  <si>
    <t>JARDINIER</t>
  </si>
  <si>
    <t>MANUTENTIONNAIRE</t>
  </si>
  <si>
    <t>MEDECIN DE PROGRAMME IST TBVIH</t>
  </si>
  <si>
    <t>MEDECIN RESPONSABLE DE PROG</t>
  </si>
  <si>
    <t>MEDECIN RESPONSABLE PROGRAMME</t>
  </si>
  <si>
    <t>MESSAGER</t>
  </si>
  <si>
    <t>NOYEAU EDUCATIF COMMUNAUTAIRE</t>
  </si>
  <si>
    <t>OFFICIER DE DONNEES</t>
  </si>
  <si>
    <t>OFFICIER SANITAIRE</t>
  </si>
  <si>
    <t>PHARMACIEN</t>
  </si>
  <si>
    <t>PSYCHOLOGUE</t>
  </si>
  <si>
    <t>SUPERVISEUR ACCOMPAGNATEUR</t>
  </si>
  <si>
    <t>SUPERVISEUR DE SUPPORT STAFF</t>
  </si>
  <si>
    <t>TECHNICIEN DE LABORATOIRE</t>
  </si>
  <si>
    <t>TECHNICIEN POLYVALENT</t>
  </si>
  <si>
    <t>TECHNICIEN RADIOLOGIE</t>
  </si>
  <si>
    <t>TECHNOLOGISTE MEDICAL</t>
  </si>
  <si>
    <t>Title</t>
  </si>
  <si>
    <t>Salary(HTG)</t>
  </si>
  <si>
    <t>Lobby (waiting room)</t>
  </si>
  <si>
    <t>Psychologist's office</t>
  </si>
  <si>
    <t>Rotator</t>
  </si>
  <si>
    <t>Social Worker's Office - LaColline</t>
  </si>
  <si>
    <t>Accounts Payable - LaColline</t>
  </si>
  <si>
    <t xml:space="preserve">TOTAL </t>
  </si>
  <si>
    <t>Cabinet</t>
  </si>
  <si>
    <t>TOTAL</t>
  </si>
  <si>
    <t>8hr/6 days/week</t>
  </si>
  <si>
    <t>Lab</t>
  </si>
  <si>
    <t>CCR (USD)</t>
  </si>
  <si>
    <t>SUBTOTALS</t>
  </si>
  <si>
    <t>Allocated CCR</t>
  </si>
  <si>
    <t>Allocated cost</t>
  </si>
  <si>
    <t>Count</t>
  </si>
  <si>
    <t>Sickling test</t>
  </si>
  <si>
    <t>Parcetemol</t>
  </si>
  <si>
    <t>Drugs dispensed</t>
  </si>
  <si>
    <t>router</t>
  </si>
  <si>
    <t>scanner</t>
  </si>
  <si>
    <t>Time involved (min)</t>
  </si>
  <si>
    <t xml:space="preserve">1) </t>
  </si>
  <si>
    <t>2)</t>
  </si>
  <si>
    <t>3)</t>
  </si>
  <si>
    <t>4)</t>
  </si>
  <si>
    <t>Step #</t>
  </si>
  <si>
    <t>Step Name</t>
  </si>
  <si>
    <t>Total</t>
  </si>
  <si>
    <t>Weighted avg</t>
  </si>
  <si>
    <t>Salary (USD)</t>
  </si>
  <si>
    <t>Probability-weighted time (min)</t>
  </si>
  <si>
    <t>7)</t>
  </si>
  <si>
    <t>Education</t>
  </si>
  <si>
    <t>Registration/Check-in</t>
  </si>
  <si>
    <t>5)</t>
  </si>
  <si>
    <t>Labs ordered</t>
  </si>
  <si>
    <t>Waiting room</t>
  </si>
  <si>
    <t>HIV/TB Consultation Room</t>
  </si>
  <si>
    <t>Archive room</t>
  </si>
  <si>
    <t>Pre-consultation room</t>
  </si>
  <si>
    <t>Laboratory</t>
  </si>
  <si>
    <t>Pharmacy</t>
  </si>
  <si>
    <t>X-ray machine</t>
  </si>
  <si>
    <t>Operations</t>
  </si>
  <si>
    <t>Telecommunications</t>
  </si>
  <si>
    <t>Cost</t>
  </si>
  <si>
    <t>Outpatient</t>
  </si>
  <si>
    <t>Holidays</t>
  </si>
  <si>
    <t>Archivist TB/HIV</t>
  </si>
  <si>
    <t>Janitor</t>
  </si>
  <si>
    <t>Results reviewed &amp; prescriptions written</t>
  </si>
  <si>
    <t>6)</t>
  </si>
  <si>
    <t>8)</t>
  </si>
  <si>
    <t>Ultrasound</t>
  </si>
  <si>
    <t>x-ray machine</t>
  </si>
  <si>
    <t>lab refrigerator</t>
  </si>
  <si>
    <t>ARV-HIV</t>
  </si>
  <si>
    <t>ARV-TB</t>
  </si>
  <si>
    <t>HIV Serology</t>
  </si>
  <si>
    <t>CBC</t>
  </si>
  <si>
    <t>Syphillis Serology</t>
  </si>
  <si>
    <t>Blood Type</t>
  </si>
  <si>
    <t>Vaginal Swab</t>
  </si>
  <si>
    <t>Glycemic Index</t>
  </si>
  <si>
    <t>Urine</t>
  </si>
  <si>
    <t>Pregnancy test</t>
  </si>
  <si>
    <t>Sequence</t>
  </si>
  <si>
    <t>Cost/unit (USD)</t>
  </si>
  <si>
    <t>Folic Acid</t>
  </si>
  <si>
    <t>Vitamin C</t>
  </si>
  <si>
    <t>Multivitamin</t>
  </si>
  <si>
    <t>Metronidazol</t>
  </si>
  <si>
    <t>Amoxycillin</t>
  </si>
  <si>
    <t>Indirect</t>
  </si>
  <si>
    <t>Item Name</t>
  </si>
  <si>
    <t>Fuel and Transport</t>
  </si>
  <si>
    <t>Social Security Payments</t>
  </si>
  <si>
    <t>Replacement Cost (USD)</t>
  </si>
  <si>
    <t>Total days per year</t>
  </si>
  <si>
    <t>Total weekend days off</t>
  </si>
  <si>
    <t>Total paid holidays off</t>
  </si>
  <si>
    <t>Total paid sick days off</t>
  </si>
  <si>
    <t>Total paid vacation days off</t>
  </si>
  <si>
    <t>KEY</t>
  </si>
  <si>
    <t>Salary (HTG)</t>
  </si>
  <si>
    <t>Total Clinical Costs (HTG)</t>
  </si>
  <si>
    <t>Cost of personnel converted to USD</t>
  </si>
  <si>
    <t>Share of Total Facility Area</t>
  </si>
  <si>
    <t>Total Annual Space Cost (USD)</t>
  </si>
  <si>
    <t>New Construction Costs (USD/sq ft)</t>
  </si>
  <si>
    <t>Total Annual Fuel Cost (USD/sq ft)</t>
  </si>
  <si>
    <t>Total Annual Fuel Cost (USD)</t>
  </si>
  <si>
    <t>small steel rolling table</t>
  </si>
  <si>
    <t>ultrasound cleaner</t>
  </si>
  <si>
    <t xml:space="preserve">Total annual cost of space, fuel, and equipment  in USD per minute. Sum of Columns N and O. </t>
  </si>
  <si>
    <t>Units (mg)</t>
  </si>
  <si>
    <t>Al(OH)3</t>
  </si>
  <si>
    <t>Name of piece of equipment in room</t>
  </si>
  <si>
    <t>Yearly Depreciation (USD)</t>
  </si>
  <si>
    <t>Section</t>
  </si>
  <si>
    <t>Assumptions</t>
  </si>
  <si>
    <t>General</t>
  </si>
  <si>
    <t>Locations</t>
  </si>
  <si>
    <t>Condition-specific</t>
  </si>
  <si>
    <t>Lab info</t>
  </si>
  <si>
    <t>Electricity costs</t>
  </si>
  <si>
    <t>Drug costs/Drug probability</t>
  </si>
  <si>
    <t>Yearly Maint. Costs (USD)</t>
  </si>
  <si>
    <t>Capacity Cost Rate of Equipment in Space (USD/min)</t>
  </si>
  <si>
    <t>Space, Fuel, Plus Equipment Capacity Cost Rate (USD/min)</t>
  </si>
  <si>
    <t>Availability (min)</t>
  </si>
  <si>
    <t>Cost (USD/unit)</t>
  </si>
  <si>
    <t>Equipment Cost (USD/year)</t>
  </si>
  <si>
    <t>Annual cost of maintaining piece of equipment in USD</t>
  </si>
  <si>
    <t>Cost of replacing equipment today in USD</t>
  </si>
  <si>
    <t>Position Title</t>
  </si>
  <si>
    <t>Percent of Patients</t>
  </si>
  <si>
    <t>Duration of test from taking sample to results (active personnel  time only)</t>
  </si>
  <si>
    <t>Time w/machine "adder" (min)</t>
  </si>
  <si>
    <t>Time (min)</t>
  </si>
  <si>
    <t>Time with Adder(min)</t>
  </si>
  <si>
    <t>STEP 3: Personnel Capacity</t>
  </si>
  <si>
    <t>STEP 4: Drug Costs</t>
  </si>
  <si>
    <t>STEP 5: Drug Probability</t>
  </si>
  <si>
    <t>STEP 6: Equipment</t>
  </si>
  <si>
    <t>STEP 7: Equipment costs</t>
  </si>
  <si>
    <t>STEP 8: Lab info</t>
  </si>
  <si>
    <t>STEP 9: Electricity cost</t>
  </si>
  <si>
    <t>STEP 10: Indirect costs</t>
  </si>
  <si>
    <t>STEP</t>
  </si>
  <si>
    <t>SUMMARY</t>
  </si>
  <si>
    <t>STEP 11: Assumptions</t>
  </si>
  <si>
    <t xml:space="preserve">This tab uses the data from all preceeding tabs to calculate the total cost of patient visit based on the seleted service or diagnosis. </t>
  </si>
  <si>
    <t>Fringe Benefits (HTG)</t>
  </si>
  <si>
    <t>Conversion Rate</t>
  </si>
  <si>
    <t>Total annual salary in HTG</t>
  </si>
  <si>
    <t>Total clinical costs in HTG (sum of Column C and Column D)</t>
  </si>
  <si>
    <t>Currency converstion rate (HTG:USD)</t>
  </si>
  <si>
    <t>Total annual personnel capacity in minutes (refer to "Personnel Capacity" tab for detailed explanation)</t>
  </si>
  <si>
    <t>Capacity cost rate of personnel in HTG (quotient of Column E divided by Column F)</t>
  </si>
  <si>
    <t>Personnel Cost Rate (HTG/min)</t>
  </si>
  <si>
    <t>Personnel Cost Rate (USD/min)</t>
  </si>
  <si>
    <t>Percentage of total facility square footage represented by each space (quotient of Column C divided by Cell C29)</t>
  </si>
  <si>
    <t>Wing 2: Main Hospital</t>
  </si>
  <si>
    <t>Consultation room</t>
  </si>
  <si>
    <t>Unused space</t>
  </si>
  <si>
    <t>Wing 1: Women's Health Facility</t>
  </si>
  <si>
    <t>FACILITY 1: Lascahobas</t>
  </si>
  <si>
    <t>Square footage of facility spaces</t>
  </si>
  <si>
    <t>Cost of construction, per square foot</t>
  </si>
  <si>
    <t>Useful life of the space, in years</t>
  </si>
  <si>
    <t>Annual Value of Space (USD/sq ft)</t>
  </si>
  <si>
    <t>Value of space, incorporating depreciation (Quotient of Column E divided by Column F)</t>
  </si>
  <si>
    <t>Total annual cost of the space in USD (Product of Column C times Column G)</t>
  </si>
  <si>
    <t>Total annual fuel cost per space, in USD (Product of Column D times [quotient of facility fuel cost divided by Column D]. Lab space share accounted for in tab "Electricity Costs".  See tab "Electrictiy Costs" for explanation.)</t>
  </si>
  <si>
    <t>Medical Technologist</t>
  </si>
  <si>
    <t>Total annual fuel cost per space, in USD (Product of Column I times Column C)</t>
  </si>
  <si>
    <t>Space availability in an given year</t>
  </si>
  <si>
    <t>Translation of values in Column K into minutes</t>
  </si>
  <si>
    <t>Total annual cost of space, including fuel, in USD (Sum of Column J and Column H)</t>
  </si>
  <si>
    <t>Total Annual Space + Fuel Cost (USD)</t>
  </si>
  <si>
    <t>Total Annual Space + Fuel Cost (USD/min)</t>
  </si>
  <si>
    <t>Total annual cost of space, including fuel, in USD per minute. Quotient of Column M and Column L.</t>
  </si>
  <si>
    <t>Annual capacity cost rate of equipment, in USD per minute (From corresponding "TOTAL" rows in tab "Equipment")</t>
  </si>
  <si>
    <t>n/a</t>
  </si>
  <si>
    <t>Total:</t>
  </si>
  <si>
    <t>Days Per Year</t>
  </si>
  <si>
    <t>Weekend Days</t>
  </si>
  <si>
    <t>Sick Days</t>
  </si>
  <si>
    <t>Vacation Days</t>
  </si>
  <si>
    <t>"Special" Leave Days</t>
  </si>
  <si>
    <t>Available Days (Year)</t>
  </si>
  <si>
    <t>Available Minutes (Year)</t>
  </si>
  <si>
    <t>Break + Lunch Minutes (Year)</t>
  </si>
  <si>
    <t>Total Clinical Availability (Min/Year)</t>
  </si>
  <si>
    <t>Total other paid days off (e.g. bereavement)</t>
  </si>
  <si>
    <t>Total Days Off</t>
  </si>
  <si>
    <t>Total time of employment each year, in minutes (Column J times 60 minutes time 6 hours a day of work)</t>
  </si>
  <si>
    <t>Total days of employment each year (Column C minus Column I)</t>
  </si>
  <si>
    <t>Total days off each year (Sum of Columns D through H)</t>
  </si>
  <si>
    <t>Break + Lunch Minutes (Day)</t>
  </si>
  <si>
    <t>Time off each workday for lunch etc.</t>
  </si>
  <si>
    <t>Total clinical availability per year in minutes (Column K minus Column M)</t>
  </si>
  <si>
    <t>Total breaktime for lunch etc. per year, in minutes (Product of Column L times Column J)</t>
  </si>
  <si>
    <t>AVERAGE</t>
  </si>
  <si>
    <t>Cost per unit in USD</t>
  </si>
  <si>
    <t>Frequency drug was dispensed for ANC visit over the course of the TDABC study</t>
  </si>
  <si>
    <t>*Note: 7 types of meds prescribed much less frequently</t>
  </si>
  <si>
    <t>TOTAL RXs</t>
  </si>
  <si>
    <t>Frequency Dispensed</t>
  </si>
  <si>
    <t>Percentage of Time Dispensed</t>
  </si>
  <si>
    <t>Percent of time a drug is dispensed (E8 divided by Column C)</t>
  </si>
  <si>
    <t>N =</t>
  </si>
  <si>
    <t>This tab is based on staff interviews and HR documentation regarding staff schedules and availability for clinical practice</t>
  </si>
  <si>
    <t>This tab is based on information collected measuring rooms, as well as information provided from Operations and Engineering Teams (or similar) on construction and utility costs</t>
  </si>
  <si>
    <t>This tab is populated based on information collected through key Informant Interviews, and any additional salary and HR documentation necessary to complete the worksheet</t>
  </si>
  <si>
    <t>This tab comprises a list of pharmaceuticals and their respective unit costs</t>
  </si>
  <si>
    <t>This tab is based on data from Key Informant Interviews, including with clinical staff and pharmacists</t>
  </si>
  <si>
    <t>This tab is based on information from an inventory of equipment, with additional inputs as necessary from the Procurement and Operations teams (or similar)</t>
  </si>
  <si>
    <t>This tab is populated with data from Key Informant interviews, including with clinical staff and lab specialists</t>
  </si>
  <si>
    <t xml:space="preserve">This tab includes information on the cost of electricity and the fuel consumption of the facility. This requires inputs from an Engineering Team (or similar) and obtaining copies of electricity bills and generator fuel purchases for the past year, when possible </t>
  </si>
  <si>
    <t>This tab includes budget line items that comprise the indirect costs to your facility. These costs can be construed as general overhead, and are not specific to a particular service or line of care. Examples include janitorial services and administration</t>
  </si>
  <si>
    <t xml:space="preserve">This tab can be used as a means of documenting assumptions made in order to achieve the final costing result. </t>
  </si>
  <si>
    <t xml:space="preserve">N = Total patients seen for ANC visit over the course of the TDABC study. 
TOTAL RXs = Total prescriptions written. </t>
  </si>
  <si>
    <t>Total Patients and RXs</t>
  </si>
  <si>
    <t>Archive Room - Women's Health</t>
  </si>
  <si>
    <t>Consultation Room - Women's Health</t>
  </si>
  <si>
    <t>Laboratory - Women's Health</t>
  </si>
  <si>
    <t>Pharmacy - Women's Health</t>
  </si>
  <si>
    <t>Pre-consultation Room - Women's Health</t>
  </si>
  <si>
    <t xml:space="preserve">Archive Room - Main Hospital </t>
  </si>
  <si>
    <t>Archive Room - TB/HIV-Main Hospital</t>
  </si>
  <si>
    <t>Pre-consultation Room - Main Hospital</t>
  </si>
  <si>
    <t>Laboratory - Main Hospital</t>
  </si>
  <si>
    <t>Consultation room - Main Hospital</t>
  </si>
  <si>
    <t>Pharmacy - Main Hospital</t>
  </si>
  <si>
    <t>Radiology - Main Hospital</t>
  </si>
  <si>
    <t>Accounts Payable - Main Hospital</t>
  </si>
  <si>
    <t>Available Minutes (year)</t>
  </si>
  <si>
    <t>Equipment Cost (USD/min)</t>
  </si>
  <si>
    <t>Total Cost (USD/min)</t>
  </si>
  <si>
    <t>Quantity of pieces of equipment in room</t>
  </si>
  <si>
    <t>Cost if equipment needed to be replaced today</t>
  </si>
  <si>
    <t>Useful life of equipment (Compiled from IRS depreciation schedules)</t>
  </si>
  <si>
    <t>Yearly depreciation of piece of equipment in USD (Quotient of Column D and Column E)</t>
  </si>
  <si>
    <t>Equipment cost per year in USD (Sum of Column F and Column G)</t>
  </si>
  <si>
    <t>Total available equipment minutes per year (See "Assumptions" tab for more information)</t>
  </si>
  <si>
    <t>Cost of equipment per minute in USD (Quotient of Column H divided by Column I)</t>
  </si>
  <si>
    <t xml:space="preserve">Total cost of equipment per minute in USD (Column K times Column D) </t>
  </si>
  <si>
    <t>This tab includes information on the cost of equipment listed in Step 6.  It is based on data from the Procurement Team (or similar)</t>
  </si>
  <si>
    <t>Stool analysis</t>
  </si>
  <si>
    <t>Weighted Time (min)</t>
  </si>
  <si>
    <t>Total Weighted Time (min)</t>
  </si>
  <si>
    <t>Total Average Lab Duration</t>
  </si>
  <si>
    <t>Total count of labs performed for ANC visit over course of TDABC study</t>
  </si>
  <si>
    <t>Percent of total patients that had lab performed for  ANC visit over course of TDABC study (n=143)</t>
  </si>
  <si>
    <t>For test involving passive machine analysis time, total duration of test plus passive machine time (See Assumptions tab for detail)</t>
  </si>
  <si>
    <t>Total duration of test with weighted probability and machine adder (Product of Column C times Column G)</t>
  </si>
  <si>
    <t>Duration of test weighted by probability of occurrence (Product of Column C times Column D)</t>
  </si>
  <si>
    <t>Total lab duration for an average ANC visit patient (Cell K11). Calculated using the total weighted average of all tests performed (Cell J9) and the average number of tests per patient (Cell K10). Latter value imported from separate dataset.</t>
  </si>
  <si>
    <t>Avg test/patient</t>
  </si>
  <si>
    <t>Avg time in lab/patient</t>
  </si>
  <si>
    <t>Electricity and Fuel</t>
  </si>
  <si>
    <t>Cost of Generator Fuel</t>
  </si>
  <si>
    <t>Cost of Electricity</t>
  </si>
  <si>
    <t>Total annual expenditure on generator fuel and electricity. Lab energy use estimated at 58% of total facility use (See "Assumptions" tab for more information)</t>
  </si>
  <si>
    <t>Non-Lab Locations</t>
  </si>
  <si>
    <t>Annual Expenditure (USD)</t>
  </si>
  <si>
    <t>Consumables (e.g. paper)</t>
  </si>
  <si>
    <t>Human Resources (e.g. janitor)</t>
  </si>
  <si>
    <t>General Renovations</t>
  </si>
  <si>
    <t xml:space="preserve">Administration </t>
  </si>
  <si>
    <t>Conversion Rate (HTG:USD)</t>
  </si>
  <si>
    <t>Total Expenditures</t>
  </si>
  <si>
    <t>Cost per Patient</t>
  </si>
  <si>
    <t>Inpatient</t>
  </si>
  <si>
    <t>Patient Volume</t>
  </si>
  <si>
    <t>*Note: Inpatient cost is assumed to be ~20 times inpatient costs, given duration of stay and resources expended</t>
  </si>
  <si>
    <t>Expense in HTG</t>
  </si>
  <si>
    <t>Total indirect expendtitures by cost category (based on annual budget)</t>
  </si>
  <si>
    <t>Conversion rate from HTG to USD</t>
  </si>
  <si>
    <t>Expense in USD</t>
  </si>
  <si>
    <t>Annual patient volume at facility, from patient register</t>
  </si>
  <si>
    <t>Cost (USD)</t>
  </si>
  <si>
    <t>Annual indirect expenditures (Inpatient costs assumed to be 10% of total indirect)</t>
  </si>
  <si>
    <t>Indirect cost per patient (Quotient of Column H divided by Column G)</t>
  </si>
  <si>
    <t>Total  annual fringe benefits in HTG (insurance, training, lodging)</t>
  </si>
  <si>
    <t>Units per dose, in milligrams</t>
  </si>
  <si>
    <r>
      <t>·</t>
    </r>
    <r>
      <rPr>
        <sz val="7"/>
        <color theme="1"/>
        <rFont val="Calibri Light"/>
        <family val="2"/>
      </rPr>
      <t xml:space="preserve">      </t>
    </r>
    <r>
      <rPr>
        <sz val="12"/>
        <color theme="1"/>
        <rFont val="Calibri Light"/>
        <family val="2"/>
      </rPr>
      <t>Conversation between HTG and USD uses a yearly average of 48:1.</t>
    </r>
  </si>
  <si>
    <r>
      <t>·</t>
    </r>
    <r>
      <rPr>
        <sz val="7"/>
        <color theme="1"/>
        <rFont val="Calibri Light"/>
        <family val="2"/>
      </rPr>
      <t xml:space="preserve">      </t>
    </r>
    <r>
      <rPr>
        <sz val="12"/>
        <color theme="1"/>
        <rFont val="Calibri Light"/>
        <family val="2"/>
      </rPr>
      <t>We calculated an overall patient tax by category (HIV/TB, outpatient, inpatient), which considers indirect costs incurred by the facility associated with each type of patient visit (see tab “Tax”) for more information.</t>
    </r>
  </si>
  <si>
    <r>
      <t>·</t>
    </r>
    <r>
      <rPr>
        <sz val="7"/>
        <color theme="1"/>
        <rFont val="Calibri Light"/>
        <family val="2"/>
      </rPr>
      <t xml:space="preserve">      </t>
    </r>
    <r>
      <rPr>
        <sz val="12"/>
        <color theme="1"/>
        <rFont val="Calibri Light"/>
        <family val="2"/>
      </rPr>
      <t>We assume all tests and prescriptions order are performed and filled, though in the pharmacy especially this is often not the case.</t>
    </r>
  </si>
  <si>
    <r>
      <t>·</t>
    </r>
    <r>
      <rPr>
        <sz val="7"/>
        <color theme="1"/>
        <rFont val="Calibri Light"/>
        <family val="2"/>
      </rPr>
      <t xml:space="preserve">      </t>
    </r>
    <r>
      <rPr>
        <sz val="12"/>
        <color theme="1"/>
        <rFont val="Calibri Light"/>
        <family val="2"/>
      </rPr>
      <t>Patient data from Sante Fanm was only used for ANC, PNC, and NVD.</t>
    </r>
  </si>
  <si>
    <r>
      <t>·</t>
    </r>
    <r>
      <rPr>
        <sz val="7"/>
        <color theme="1"/>
        <rFont val="Calibri Light"/>
        <family val="2"/>
      </rPr>
      <t xml:space="preserve">      </t>
    </r>
    <r>
      <rPr>
        <sz val="12"/>
        <color theme="1"/>
        <rFont val="Calibri Light"/>
        <family val="2"/>
      </rPr>
      <t>We assume the documented diagnosis is the primary diagnosis. In practice, this is not always the case.</t>
    </r>
  </si>
  <si>
    <r>
      <t>·</t>
    </r>
    <r>
      <rPr>
        <sz val="7"/>
        <color theme="1"/>
        <rFont val="Calibri Light"/>
        <family val="2"/>
      </rPr>
      <t xml:space="preserve">      </t>
    </r>
    <r>
      <rPr>
        <sz val="12"/>
        <color theme="1"/>
        <rFont val="Calibri Light"/>
        <family val="2"/>
      </rPr>
      <t>Salaries based on Serenic data for FY14</t>
    </r>
  </si>
  <si>
    <r>
      <t>·</t>
    </r>
    <r>
      <rPr>
        <sz val="7"/>
        <color theme="1"/>
        <rFont val="Calibri Light"/>
        <family val="2"/>
      </rPr>
      <t xml:space="preserve">      </t>
    </r>
    <r>
      <rPr>
        <sz val="12"/>
        <color theme="1"/>
        <rFont val="Calibri Light"/>
        <family val="2"/>
      </rPr>
      <t>We have restricted the analysis to ZL staff as we do not have an estimate of how often MSPP attends to outpatients.</t>
    </r>
  </si>
  <si>
    <r>
      <t>·</t>
    </r>
    <r>
      <rPr>
        <sz val="7"/>
        <color theme="1"/>
        <rFont val="Calibri Light"/>
        <family val="2"/>
      </rPr>
      <t xml:space="preserve">      </t>
    </r>
    <r>
      <rPr>
        <sz val="12"/>
        <color theme="1"/>
        <rFont val="Calibri Light"/>
        <family val="2"/>
      </rPr>
      <t>Flat fringe benefits of 14.3% are included ZL staff based on Serenic data from Accounting.; MSPP staff not included</t>
    </r>
  </si>
  <si>
    <r>
      <t>·</t>
    </r>
    <r>
      <rPr>
        <sz val="7"/>
        <color theme="1"/>
        <rFont val="Calibri Light"/>
        <family val="2"/>
      </rPr>
      <t xml:space="preserve">      </t>
    </r>
    <r>
      <rPr>
        <sz val="12"/>
        <color theme="1"/>
        <rFont val="Calibri Light"/>
        <family val="2"/>
      </rPr>
      <t>Medical residents receive a far lower salary (stipend + accommodations) than salaried physicians.  As we do not have a record of which physicians are residents or how often they see patients, we assign a full physician salary to all attending physicians.</t>
    </r>
  </si>
  <si>
    <r>
      <t>·</t>
    </r>
    <r>
      <rPr>
        <sz val="7"/>
        <color theme="1"/>
        <rFont val="Calibri Light"/>
        <family val="2"/>
      </rPr>
      <t xml:space="preserve">      </t>
    </r>
    <r>
      <rPr>
        <sz val="12"/>
        <color theme="1"/>
        <rFont val="Calibri Light"/>
        <family val="2"/>
      </rPr>
      <t>We allot all staff half an hour of admin time plus an hour of lunch/break time per day.</t>
    </r>
  </si>
  <si>
    <r>
      <t>·</t>
    </r>
    <r>
      <rPr>
        <sz val="7"/>
        <color theme="1"/>
        <rFont val="Calibri Light"/>
        <family val="2"/>
      </rPr>
      <t xml:space="preserve">      </t>
    </r>
    <r>
      <rPr>
        <sz val="12"/>
        <color theme="1"/>
        <rFont val="Calibri Light"/>
        <family val="2"/>
      </rPr>
      <t>Vacation allowance depends on seniority; we have assigned an average of the upper and lower bounds of this allowance (15 days-20 days).</t>
    </r>
  </si>
  <si>
    <r>
      <t>·</t>
    </r>
    <r>
      <rPr>
        <sz val="7"/>
        <color theme="1"/>
        <rFont val="Calibri Light"/>
        <family val="2"/>
      </rPr>
      <t xml:space="preserve">      </t>
    </r>
    <r>
      <rPr>
        <sz val="12"/>
        <color theme="1"/>
        <rFont val="Calibri Light"/>
        <family val="2"/>
      </rPr>
      <t>In-kind equipment is assigned a cost based on FMV</t>
    </r>
  </si>
  <si>
    <r>
      <t>·</t>
    </r>
    <r>
      <rPr>
        <sz val="7"/>
        <color theme="1"/>
        <rFont val="Calibri Light"/>
        <family val="2"/>
      </rPr>
      <t xml:space="preserve">      </t>
    </r>
    <r>
      <rPr>
        <sz val="12"/>
        <color theme="1"/>
        <rFont val="Calibri Light"/>
        <family val="2"/>
      </rPr>
      <t>Where cost data was not available, the Haiti team researched the domestic purchase price.</t>
    </r>
  </si>
  <si>
    <r>
      <t>·</t>
    </r>
    <r>
      <rPr>
        <sz val="7"/>
        <color theme="1"/>
        <rFont val="Calibri Light"/>
        <family val="2"/>
      </rPr>
      <t xml:space="preserve">      </t>
    </r>
    <r>
      <rPr>
        <sz val="12"/>
        <color theme="1"/>
        <rFont val="Calibri Light"/>
        <family val="2"/>
      </rPr>
      <t>We do not have a good estimate for the cost of the X-ray machine. $18,500 was the figure provided to us by procurement which represents the cost of machines we “usually purchase” for ZL facilities.</t>
    </r>
  </si>
  <si>
    <r>
      <t>·</t>
    </r>
    <r>
      <rPr>
        <sz val="7"/>
        <color theme="1"/>
        <rFont val="Calibri Light"/>
        <family val="2"/>
      </rPr>
      <t xml:space="preserve">      </t>
    </r>
    <r>
      <rPr>
        <sz val="12"/>
        <color theme="1"/>
        <rFont val="Calibri Light"/>
        <family val="2"/>
      </rPr>
      <t>Dysfunctional equipment was not considered; the laboratory had several pieces that are not in working order.</t>
    </r>
  </si>
  <si>
    <r>
      <t>·</t>
    </r>
    <r>
      <rPr>
        <sz val="7"/>
        <color theme="1"/>
        <rFont val="Calibri Light"/>
        <family val="2"/>
      </rPr>
      <t xml:space="preserve">      </t>
    </r>
    <r>
      <rPr>
        <sz val="12"/>
        <color theme="1"/>
        <rFont val="Calibri Light"/>
        <family val="2"/>
      </rPr>
      <t>All equipment was assumed to be available between 8-3 for 6 days a week, with 19 days of holiday closures.</t>
    </r>
  </si>
  <si>
    <r>
      <t>·</t>
    </r>
    <r>
      <rPr>
        <sz val="7"/>
        <color theme="1"/>
        <rFont val="Calibri Light"/>
        <family val="2"/>
      </rPr>
      <t xml:space="preserve">      </t>
    </r>
    <r>
      <rPr>
        <sz val="12"/>
        <color theme="1"/>
        <rFont val="Calibri Light"/>
        <family val="2"/>
      </rPr>
      <t>All locations were assumed to be available between 8-3</t>
    </r>
  </si>
  <si>
    <r>
      <t>·</t>
    </r>
    <r>
      <rPr>
        <sz val="7"/>
        <color theme="1"/>
        <rFont val="Calibri Light"/>
        <family val="2"/>
      </rPr>
      <t xml:space="preserve">      </t>
    </r>
    <r>
      <rPr>
        <sz val="12"/>
        <color theme="1"/>
        <rFont val="Calibri Light"/>
        <family val="2"/>
      </rPr>
      <t xml:space="preserve"> for 6 days a week, with 19 days of holiday closures.</t>
    </r>
  </si>
  <si>
    <r>
      <t>·</t>
    </r>
    <r>
      <rPr>
        <sz val="7"/>
        <color theme="1"/>
        <rFont val="Calibri Light"/>
        <family val="2"/>
      </rPr>
      <t xml:space="preserve">      </t>
    </r>
    <r>
      <rPr>
        <sz val="12"/>
        <color theme="1"/>
        <rFont val="Calibri Light"/>
        <family val="2"/>
      </rPr>
      <t>For “New Construction Costs”, we took 80% of the HUM estimates from HBS’s earlier TDABC study.</t>
    </r>
  </si>
  <si>
    <r>
      <t>·</t>
    </r>
    <r>
      <rPr>
        <sz val="7"/>
        <color theme="1"/>
        <rFont val="Calibri Light"/>
        <family val="2"/>
      </rPr>
      <t xml:space="preserve">      </t>
    </r>
    <r>
      <rPr>
        <sz val="12"/>
        <color theme="1"/>
        <rFont val="Calibri Light"/>
        <family val="2"/>
      </rPr>
      <t>Estimated all consultation rooms for non-HIV/TB are same size</t>
    </r>
  </si>
  <si>
    <r>
      <t>·</t>
    </r>
    <r>
      <rPr>
        <sz val="7"/>
        <color theme="1"/>
        <rFont val="Calibri Light"/>
        <family val="2"/>
      </rPr>
      <t xml:space="preserve">      </t>
    </r>
    <r>
      <rPr>
        <sz val="12"/>
        <color theme="1"/>
        <rFont val="Calibri Light"/>
        <family val="2"/>
      </rPr>
      <t>We lack a figure on the total square footage of both facilities. We estimate the square footage of rooms not used by our 10 conditions to be 1,000sqft.</t>
    </r>
  </si>
  <si>
    <r>
      <t>·</t>
    </r>
    <r>
      <rPr>
        <sz val="7"/>
        <color theme="1"/>
        <rFont val="Calibri Light"/>
        <family val="2"/>
      </rPr>
      <t xml:space="preserve">      </t>
    </r>
    <r>
      <rPr>
        <sz val="12"/>
        <color theme="1"/>
        <rFont val="Calibri Light"/>
        <family val="2"/>
      </rPr>
      <t>One consultation room per facility was measured; we assume all such rooms are the same size with comparably valued inventories the same facility; the exception being the delivery rooms at Sante Fanm which vary in size but not inventory. For these rooms we have assigned a probability of 50% for each for an NVD.</t>
    </r>
  </si>
  <si>
    <r>
      <t>·</t>
    </r>
    <r>
      <rPr>
        <sz val="7"/>
        <color theme="1"/>
        <rFont val="Calibri Light"/>
        <family val="2"/>
      </rPr>
      <t xml:space="preserve">      </t>
    </r>
    <r>
      <rPr>
        <sz val="12"/>
        <color theme="1"/>
        <rFont val="Calibri Light"/>
        <family val="2"/>
      </rPr>
      <t>We examine the exact cost of the top 5 most commonly dispensed drugs for each condition.</t>
    </r>
  </si>
  <si>
    <r>
      <t>·</t>
    </r>
    <r>
      <rPr>
        <sz val="7"/>
        <color theme="1"/>
        <rFont val="Calibri Light"/>
        <family val="2"/>
      </rPr>
      <t xml:space="preserve">      </t>
    </r>
    <r>
      <rPr>
        <sz val="12"/>
        <color theme="1"/>
        <rFont val="Calibri Light"/>
        <family val="2"/>
      </rPr>
      <t>For drugs outside then top 5, we assign a cost equal to the median value of all drugs prescribed across the 10 conditions</t>
    </r>
  </si>
  <si>
    <r>
      <t>·</t>
    </r>
    <r>
      <rPr>
        <sz val="7"/>
        <color theme="1"/>
        <rFont val="Calibri Light"/>
        <family val="2"/>
      </rPr>
      <t xml:space="preserve">      </t>
    </r>
    <r>
      <rPr>
        <sz val="12"/>
        <color theme="1"/>
        <rFont val="Calibri Light"/>
        <family val="2"/>
      </rPr>
      <t>Where drug values were not available, we imputed the median cost of all prescribed drugs across the 10 conditions.</t>
    </r>
  </si>
  <si>
    <r>
      <t>·</t>
    </r>
    <r>
      <rPr>
        <sz val="7"/>
        <color theme="1"/>
        <rFont val="Calibri Light"/>
        <family val="2"/>
      </rPr>
      <t xml:space="preserve">      </t>
    </r>
    <r>
      <rPr>
        <sz val="12"/>
        <color theme="1"/>
        <rFont val="Calibri Light"/>
        <family val="2"/>
      </rPr>
      <t>We assume a 2 bottle (suspension)/30 tablet  (regular oral dose) dosage where dosing information was not provided</t>
    </r>
  </si>
  <si>
    <r>
      <t>·</t>
    </r>
    <r>
      <rPr>
        <sz val="7"/>
        <color theme="1"/>
        <rFont val="Calibri Light"/>
        <family val="2"/>
      </rPr>
      <t xml:space="preserve">      </t>
    </r>
    <r>
      <rPr>
        <sz val="12"/>
        <color theme="1"/>
        <rFont val="Calibri Light"/>
        <family val="2"/>
      </rPr>
      <t>Although ARVs are donated by PEPFAR, we use their FMV cost based on the Global Fund’s cost list.</t>
    </r>
  </si>
  <si>
    <r>
      <t>·</t>
    </r>
    <r>
      <rPr>
        <sz val="7"/>
        <color theme="1"/>
        <rFont val="Calibri Light"/>
        <family val="2"/>
      </rPr>
      <t xml:space="preserve">      </t>
    </r>
    <r>
      <rPr>
        <sz val="12"/>
        <color theme="1"/>
        <rFont val="Calibri Light"/>
        <family val="2"/>
      </rPr>
      <t>We estimate that the two labs at Lascahobas are responsible for 58% of electricity consumption as per data from Youdy (ZL Operations), calculated using peak- and off-peak hours. We subtracted this figure from the total annual electricity cost to obtain a figure for all remaining rooms.</t>
    </r>
  </si>
  <si>
    <r>
      <t>·</t>
    </r>
    <r>
      <rPr>
        <sz val="7"/>
        <color theme="1"/>
        <rFont val="Calibri Light"/>
        <family val="2"/>
      </rPr>
      <t xml:space="preserve">      </t>
    </r>
    <r>
      <rPr>
        <sz val="12"/>
        <color theme="1"/>
        <rFont val="Calibri Light"/>
        <family val="2"/>
      </rPr>
      <t>We estimate the Sante Fanm lab uses 15% of the total lab energy, and the Lacolline lab uses 85% of the total lab energy., based on equipment inventory, lab volume, and observation.</t>
    </r>
  </si>
  <si>
    <r>
      <t>·</t>
    </r>
    <r>
      <rPr>
        <sz val="7"/>
        <color theme="1"/>
        <rFont val="Calibri Light"/>
        <family val="2"/>
      </rPr>
      <t xml:space="preserve">      </t>
    </r>
    <r>
      <rPr>
        <sz val="12"/>
        <color theme="1"/>
        <rFont val="Calibri Light"/>
        <family val="2"/>
      </rPr>
      <t>We have an overall figure of electricity cost (generator and grid), but this is not parsed out for Sante Fanm vs Lacolline; we instead assign flat electricity costs for each room based on its square footage.</t>
    </r>
  </si>
  <si>
    <r>
      <t>·</t>
    </r>
    <r>
      <rPr>
        <sz val="7"/>
        <color theme="1"/>
        <rFont val="Calibri Light"/>
        <family val="2"/>
      </rPr>
      <t xml:space="preserve">      </t>
    </r>
    <r>
      <rPr>
        <sz val="12"/>
        <color theme="1"/>
        <rFont val="Calibri Light"/>
        <family val="2"/>
      </rPr>
      <t>We assume all rooms use generator vs grid electricity equally</t>
    </r>
  </si>
  <si>
    <r>
      <t>·</t>
    </r>
    <r>
      <rPr>
        <sz val="7"/>
        <color theme="1"/>
        <rFont val="Calibri Light"/>
        <family val="2"/>
      </rPr>
      <t xml:space="preserve">      </t>
    </r>
    <r>
      <rPr>
        <sz val="12"/>
        <color theme="1"/>
        <rFont val="Calibri Light"/>
        <family val="2"/>
      </rPr>
      <t>We assume all four lab staff members are rotating and sharing duties equally; this was our finding based on staff interviews.</t>
    </r>
  </si>
  <si>
    <r>
      <t>·</t>
    </r>
    <r>
      <rPr>
        <sz val="7"/>
        <color theme="1"/>
        <rFont val="Calibri Light"/>
        <family val="2"/>
      </rPr>
      <t xml:space="preserve">      </t>
    </r>
    <r>
      <rPr>
        <sz val="12"/>
        <color theme="1"/>
        <rFont val="Calibri Light"/>
        <family val="2"/>
      </rPr>
      <t>We assume 5 minutes of “passive” machine time where not indicated by interviewee and/or where lab data missing.</t>
    </r>
  </si>
  <si>
    <r>
      <t>·</t>
    </r>
    <r>
      <rPr>
        <sz val="7"/>
        <color theme="1"/>
        <rFont val="Calibri Light"/>
        <family val="2"/>
      </rPr>
      <t xml:space="preserve">      </t>
    </r>
    <r>
      <rPr>
        <sz val="12"/>
        <color theme="1"/>
        <rFont val="Calibri Light"/>
        <family val="2"/>
      </rPr>
      <t>We assume all TB/HIV patients are receiving ARVs, although this is not documented in our patient database at Lacolline; doctors do not write ARVs as a formal prescription.</t>
    </r>
  </si>
  <si>
    <r>
      <t>·</t>
    </r>
    <r>
      <rPr>
        <sz val="7"/>
        <color theme="1"/>
        <rFont val="Calibri Light"/>
        <family val="2"/>
      </rPr>
      <t xml:space="preserve">      </t>
    </r>
    <r>
      <rPr>
        <sz val="12"/>
        <color theme="1"/>
        <rFont val="Calibri Light"/>
        <family val="2"/>
      </rPr>
      <t>Sante Fanm ultrasound patients for ANC (~9%) are referred to a private, non-ZL clinic. We have based the costs and time of the process on HBS’s HUM  study data.</t>
    </r>
  </si>
  <si>
    <r>
      <t>·</t>
    </r>
    <r>
      <rPr>
        <sz val="7"/>
        <color theme="1"/>
        <rFont val="Calibri Light"/>
        <family val="2"/>
      </rPr>
      <t xml:space="preserve">      </t>
    </r>
    <r>
      <rPr>
        <sz val="12"/>
        <color theme="1"/>
        <rFont val="Calibri Light"/>
        <family val="2"/>
      </rPr>
      <t>CD4 tests for HIV patients are performed at HUM</t>
    </r>
  </si>
  <si>
    <r>
      <t>·</t>
    </r>
    <r>
      <rPr>
        <sz val="7"/>
        <color theme="1"/>
        <rFont val="Calibri Light"/>
        <family val="2"/>
      </rPr>
      <t xml:space="preserve">      </t>
    </r>
    <r>
      <rPr>
        <sz val="12"/>
        <color theme="1"/>
        <rFont val="Calibri Light"/>
        <family val="2"/>
      </rPr>
      <t>Any patient for whom an H.Pilori test is ordered must go have it performed at a private (non-ZL) clinic</t>
    </r>
    <r>
      <rPr>
        <sz val="9"/>
        <color theme="1"/>
        <rFont val="Calibri Light"/>
        <family val="2"/>
      </rPr>
      <t> </t>
    </r>
    <r>
      <rPr>
        <sz val="12"/>
        <color theme="1"/>
        <rFont val="Calibri Light"/>
        <family val="2"/>
      </rPr>
      <t xml:space="preserve">. </t>
    </r>
    <r>
      <rPr>
        <sz val="9"/>
        <color theme="1"/>
        <rFont val="Calibri Light"/>
        <family val="2"/>
      </rPr>
      <t> </t>
    </r>
  </si>
  <si>
    <r>
      <t>·</t>
    </r>
    <r>
      <rPr>
        <sz val="7"/>
        <color theme="1"/>
        <rFont val="Calibri Light"/>
        <family val="2"/>
      </rPr>
      <t xml:space="preserve">      </t>
    </r>
    <r>
      <rPr>
        <sz val="12"/>
        <color theme="1"/>
        <rFont val="Calibri Light"/>
        <family val="2"/>
      </rPr>
      <t>Children are patients between the age of 0 and 12.</t>
    </r>
  </si>
  <si>
    <r>
      <t>·</t>
    </r>
    <r>
      <rPr>
        <sz val="7"/>
        <color theme="1"/>
        <rFont val="Calibri Light"/>
        <family val="2"/>
      </rPr>
      <t xml:space="preserve">      </t>
    </r>
    <r>
      <rPr>
        <sz val="12"/>
        <color theme="1"/>
        <rFont val="Calibri Light"/>
        <family val="2"/>
      </rPr>
      <t>For Normal Vaginal Delivery, we do not have enough clinical  data points to provide a thorough costing analysis. Therefore, we rely on the process map informed through staff interviews for the TDABC spreadsheet.  This includes test %s</t>
    </r>
  </si>
  <si>
    <r>
      <t>·</t>
    </r>
    <r>
      <rPr>
        <sz val="7"/>
        <color theme="1"/>
        <rFont val="Calibri Light"/>
        <family val="2"/>
      </rPr>
      <t xml:space="preserve">      </t>
    </r>
    <r>
      <rPr>
        <sz val="12"/>
        <color theme="1"/>
        <rFont val="Calibri Light"/>
        <family val="2"/>
      </rPr>
      <t>Child diarrhea diagnoses include: Diarrhea, Dysentery, and Gastroenteritis.</t>
    </r>
  </si>
  <si>
    <r>
      <t>·</t>
    </r>
    <r>
      <rPr>
        <sz val="7"/>
        <color theme="1"/>
        <rFont val="Calibri Light"/>
        <family val="2"/>
      </rPr>
      <t xml:space="preserve">      </t>
    </r>
    <r>
      <rPr>
        <sz val="12"/>
        <color theme="1"/>
        <rFont val="Calibri Light"/>
        <family val="2"/>
      </rPr>
      <t>Child URI diagnoses include Bronchitis, “Pneumopathie” and Acute Respiratory Infection</t>
    </r>
  </si>
  <si>
    <t>FINAL RESULT</t>
  </si>
  <si>
    <t>STEP 1: Locations</t>
  </si>
  <si>
    <t>STEP 2: Personnel</t>
  </si>
  <si>
    <t>Units dispensed</t>
  </si>
  <si>
    <t>Probability dispensed</t>
  </si>
  <si>
    <t>Probability of occurrence</t>
  </si>
  <si>
    <t>Probability of involvement</t>
  </si>
  <si>
    <t>This tab consolidates individual costs calculated from each tab of inputs (Tabs 2-10)</t>
  </si>
  <si>
    <t>INSTRUCTION MANUAL FOR PRODUCING TDABC COST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</si>
</sst>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164" formatCode="&quot;$&quot;#,##0;[Red]\-&quot;$&quot;#,##0"/>
    <numFmt numFmtId="165" formatCode="_-&quot;$&quot;* #,##0.00_-;\-&quot;$&quot;* #,##0.00_-;_-&quot;$&quot;* &quot;-&quot;??_-;_-@_-"/>
    <numFmt numFmtId="166" formatCode="&quot;$&quot;#,##0"/>
    <numFmt numFmtId="167" formatCode="&quot;$&quot;#,##0.00"/>
    <numFmt numFmtId="168" formatCode="#,##0.000000000_ ;[Red]\-#,##0.000000000\ "/>
    <numFmt numFmtId="169" formatCode="0.000000000"/>
    <numFmt numFmtId="170" formatCode="&quot;$&quot;#,##0.0000"/>
    <numFmt numFmtId="171" formatCode="0.0%"/>
    <numFmt numFmtId="172" formatCode="&quot;$&quot;#,##0.000"/>
    <numFmt numFmtId="173" formatCode="0.000"/>
    <numFmt numFmtId="174" formatCode="_-&quot;HTG&quot;* #,##0.00_-;\-&quot;$&quot;* #,##0.00_-;_-&quot;$&quot;* &quot;-&quot;??_-;_-@_-"/>
    <numFmt numFmtId="175" formatCode="_-&quot;$&quot;* #,##0.0000_-;\-&quot;$&quot;* #,##0.0000_-;_-&quot;$&quot;* &quot;-&quot;??_-;_-@_-"/>
    <numFmt numFmtId="176" formatCode="_-&quot;$&quot;* #,##0.000_-;\-&quot;$&quot;* #,##0.000_-;_-&quot;$&quot;* &quot;-&quot;??_-;_-@_-"/>
    <numFmt numFmtId="177" formatCode="_-&quot;$&quot;* #,##0.000000_-;\-&quot;$&quot;* #,##0.000000_-;_-&quot;$&quot;* &quot;-&quot;??_-;_-@_-"/>
    <numFmt numFmtId="178" formatCode="0.0"/>
  </numFmts>
  <fonts count="2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Verdana"/>
      <family val="2"/>
    </font>
    <font>
      <sz val="11"/>
      <color theme="1"/>
      <name val="Calibri"/>
      <family val="2"/>
      <scheme val="minor"/>
    </font>
    <font>
      <b/>
      <sz val="11"/>
      <color indexed="8"/>
      <name val="Palatino Linotype"/>
      <family val="1"/>
    </font>
    <font>
      <b/>
      <sz val="10"/>
      <name val="Arial"/>
      <family val="2"/>
    </font>
    <font>
      <b/>
      <sz val="22"/>
      <color theme="0"/>
      <name val="Calibri"/>
      <family val="2"/>
      <scheme val="minor"/>
    </font>
    <font>
      <sz val="12"/>
      <color rgb="FFFF0000"/>
      <name val="Calibri"/>
      <family val="2"/>
      <scheme val="minor"/>
    </font>
    <font>
      <b/>
      <sz val="12"/>
      <color theme="1"/>
      <name val="Calibri Light"/>
      <family val="2"/>
    </font>
    <font>
      <sz val="12"/>
      <color theme="1"/>
      <name val="Calibri Light"/>
      <family val="2"/>
    </font>
    <font>
      <b/>
      <sz val="10"/>
      <name val="Calibri Light"/>
      <family val="2"/>
    </font>
    <font>
      <sz val="12"/>
      <name val="Calibri Light"/>
      <family val="2"/>
    </font>
    <font>
      <b/>
      <sz val="12"/>
      <name val="Calibri Light"/>
      <family val="2"/>
    </font>
    <font>
      <sz val="11"/>
      <color theme="1"/>
      <name val="Calibri Light"/>
      <family val="2"/>
    </font>
    <font>
      <b/>
      <sz val="11"/>
      <name val="Calibri Light"/>
      <family val="2"/>
    </font>
    <font>
      <i/>
      <sz val="12"/>
      <name val="Calibri Light"/>
      <family val="2"/>
    </font>
    <font>
      <u/>
      <sz val="12"/>
      <color theme="10"/>
      <name val="Calibri Light"/>
      <family val="2"/>
    </font>
    <font>
      <i/>
      <sz val="12"/>
      <color theme="1"/>
      <name val="Calibri Light"/>
      <family val="2"/>
    </font>
    <font>
      <b/>
      <sz val="12"/>
      <color rgb="FF000000"/>
      <name val="Calibri Light"/>
      <family val="2"/>
    </font>
    <font>
      <sz val="12"/>
      <color rgb="FF000000"/>
      <name val="Calibri Light"/>
      <family val="2"/>
    </font>
    <font>
      <sz val="7"/>
      <color theme="1"/>
      <name val="Calibri Light"/>
      <family val="2"/>
    </font>
    <font>
      <sz val="9"/>
      <color theme="1"/>
      <name val="Calibri Light"/>
      <family val="2"/>
    </font>
    <font>
      <b/>
      <sz val="18"/>
      <color theme="1"/>
      <name val="Calibri Light"/>
      <family val="2"/>
    </font>
  </fonts>
  <fills count="2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C5D9F1"/>
        <bgColor rgb="FF000000"/>
      </patternFill>
    </fill>
    <fill>
      <patternFill patternType="solid">
        <fgColor theme="0" tint="-0.14999847407452621"/>
        <bgColor indexed="64"/>
      </patternFill>
    </fill>
    <fill>
      <patternFill patternType="solid">
        <fgColor rgb="FFD2EAF1"/>
        <bgColor indexed="64"/>
      </patternFill>
    </fill>
    <fill>
      <patternFill patternType="solid">
        <fgColor rgb="FFA5D5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right/>
      <top style="thin">
        <color theme="6" tint="0.79998168889431442"/>
      </top>
      <bottom style="thin">
        <color theme="6" tint="0.7999816888943144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theme="6" tint="0.79998168889431442"/>
      </top>
      <bottom style="thin">
        <color theme="6" tint="0.79998168889431442"/>
      </bottom>
      <diagonal/>
    </border>
    <border>
      <left/>
      <right style="medium">
        <color auto="1"/>
      </right>
      <top style="thin">
        <color theme="6" tint="0.79998168889431442"/>
      </top>
      <bottom style="thin">
        <color theme="6" tint="0.79998168889431442"/>
      </bottom>
      <diagonal/>
    </border>
    <border>
      <left style="medium">
        <color auto="1"/>
      </left>
      <right/>
      <top style="thin">
        <color theme="6" tint="0.79998168889431442"/>
      </top>
      <bottom style="medium">
        <color auto="1"/>
      </bottom>
      <diagonal/>
    </border>
    <border>
      <left/>
      <right/>
      <top style="thin">
        <color theme="6" tint="0.79998168889431442"/>
      </top>
      <bottom style="medium">
        <color auto="1"/>
      </bottom>
      <diagonal/>
    </border>
    <border>
      <left/>
      <right style="medium">
        <color auto="1"/>
      </right>
      <top style="thin">
        <color theme="6" tint="0.79998168889431442"/>
      </top>
      <bottom style="medium">
        <color auto="1"/>
      </bottom>
      <diagonal/>
    </border>
    <border>
      <left style="medium">
        <color auto="1"/>
      </left>
      <right/>
      <top/>
      <bottom style="thin">
        <color theme="6" tint="0.79998168889431442"/>
      </bottom>
      <diagonal/>
    </border>
    <border>
      <left/>
      <right/>
      <top/>
      <bottom style="thin">
        <color theme="6" tint="0.79998168889431442"/>
      </bottom>
      <diagonal/>
    </border>
    <border>
      <left/>
      <right style="medium">
        <color auto="1"/>
      </right>
      <top/>
      <bottom style="thin">
        <color theme="6" tint="0.79998168889431442"/>
      </bottom>
      <diagonal/>
    </border>
    <border>
      <left style="medium">
        <color rgb="FF78C0D4"/>
      </left>
      <right style="medium">
        <color rgb="FF78C0D4"/>
      </right>
      <top style="medium">
        <color rgb="FF78C0D4"/>
      </top>
      <bottom style="medium">
        <color rgb="FF78C0D4"/>
      </bottom>
      <diagonal/>
    </border>
    <border>
      <left/>
      <right style="medium">
        <color rgb="FF78C0D4"/>
      </right>
      <top style="medium">
        <color rgb="FF78C0D4"/>
      </top>
      <bottom style="medium">
        <color rgb="FF78C0D4"/>
      </bottom>
      <diagonal/>
    </border>
    <border>
      <left style="medium">
        <color rgb="FF78C0D4"/>
      </left>
      <right style="medium">
        <color rgb="FF78C0D4"/>
      </right>
      <top/>
      <bottom style="medium">
        <color rgb="FF78C0D4"/>
      </bottom>
      <diagonal/>
    </border>
    <border>
      <left style="medium">
        <color rgb="FF78C0D4"/>
      </left>
      <right style="medium">
        <color rgb="FF78C0D4"/>
      </right>
      <top/>
      <bottom/>
      <diagonal/>
    </border>
    <border>
      <left/>
      <right style="medium">
        <color rgb="FF78C0D4"/>
      </right>
      <top/>
      <bottom style="medium">
        <color rgb="FF78C0D4"/>
      </bottom>
      <diagonal/>
    </border>
    <border>
      <left/>
      <right style="medium">
        <color rgb="FF78C0D4"/>
      </right>
      <top/>
      <bottom/>
      <diagonal/>
    </border>
    <border>
      <left style="medium">
        <color rgb="FF78C0D4"/>
      </left>
      <right style="medium">
        <color rgb="FF78C0D4"/>
      </right>
      <top style="medium">
        <color rgb="FF78C0D4"/>
      </top>
      <bottom/>
      <diagonal/>
    </border>
    <border>
      <left style="medium">
        <color indexed="64"/>
      </left>
      <right style="medium">
        <color indexed="64"/>
      </right>
      <top style="medium">
        <color indexed="64"/>
      </top>
      <bottom style="medium">
        <color indexed="64"/>
      </bottom>
      <diagonal/>
    </border>
  </borders>
  <cellStyleXfs count="29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387">
    <xf numFmtId="0" fontId="0" fillId="0" borderId="0" xfId="0"/>
    <xf numFmtId="0" fontId="2" fillId="2" borderId="0" xfId="0" applyFont="1" applyFill="1" applyAlignment="1">
      <alignment vertical="top" wrapText="1"/>
    </xf>
    <xf numFmtId="0" fontId="2" fillId="0" borderId="0" xfId="0" applyFont="1"/>
    <xf numFmtId="164" fontId="0" fillId="0" borderId="0" xfId="0" applyNumberFormat="1"/>
    <xf numFmtId="1" fontId="0" fillId="0" borderId="0" xfId="0" applyNumberFormat="1"/>
    <xf numFmtId="168" fontId="0" fillId="0" borderId="0" xfId="0" applyNumberFormat="1"/>
    <xf numFmtId="0" fontId="0" fillId="0" borderId="1" xfId="0" applyNumberFormat="1" applyFont="1" applyBorder="1"/>
    <xf numFmtId="0" fontId="0" fillId="6" borderId="0" xfId="0" applyFill="1"/>
    <xf numFmtId="0" fontId="2" fillId="14" borderId="10" xfId="0" applyFont="1" applyFill="1" applyBorder="1"/>
    <xf numFmtId="0" fontId="2" fillId="14" borderId="11" xfId="0" applyFont="1" applyFill="1" applyBorder="1"/>
    <xf numFmtId="0" fontId="2" fillId="14" borderId="12" xfId="0" applyFont="1" applyFill="1" applyBorder="1"/>
    <xf numFmtId="0" fontId="0" fillId="0" borderId="13" xfId="0" applyFont="1" applyBorder="1" applyAlignment="1">
      <alignment horizontal="left"/>
    </xf>
    <xf numFmtId="0" fontId="0" fillId="0" borderId="15" xfId="0" applyFont="1" applyBorder="1" applyAlignment="1">
      <alignment horizontal="left"/>
    </xf>
    <xf numFmtId="0" fontId="0" fillId="0" borderId="16" xfId="0" applyNumberFormat="1" applyFont="1" applyBorder="1"/>
    <xf numFmtId="0" fontId="0" fillId="0" borderId="18" xfId="0" applyFont="1" applyBorder="1" applyAlignment="1">
      <alignment horizontal="left"/>
    </xf>
    <xf numFmtId="0" fontId="0" fillId="0" borderId="19" xfId="0" applyNumberFormat="1" applyFont="1" applyBorder="1"/>
    <xf numFmtId="167" fontId="0" fillId="0" borderId="20" xfId="0" applyNumberFormat="1" applyFont="1" applyBorder="1"/>
    <xf numFmtId="167" fontId="0" fillId="0" borderId="14" xfId="0" applyNumberFormat="1" applyFont="1" applyBorder="1"/>
    <xf numFmtId="167" fontId="0" fillId="0" borderId="17" xfId="0" applyNumberFormat="1" applyFont="1" applyBorder="1"/>
    <xf numFmtId="0" fontId="2" fillId="3" borderId="6" xfId="0"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top"/>
    </xf>
    <xf numFmtId="0" fontId="2" fillId="0" borderId="0" xfId="0" applyFont="1" applyFill="1" applyAlignment="1">
      <alignment vertical="top" wrapText="1"/>
    </xf>
    <xf numFmtId="0" fontId="0" fillId="22" borderId="0" xfId="0" applyFill="1" applyAlignment="1">
      <alignment vertical="top"/>
    </xf>
    <xf numFmtId="0" fontId="0" fillId="22" borderId="0" xfId="0" applyFill="1"/>
    <xf numFmtId="0" fontId="0" fillId="22" borderId="0" xfId="0" applyFont="1" applyFill="1" applyBorder="1" applyAlignment="1">
      <alignment vertical="top" wrapText="1"/>
    </xf>
    <xf numFmtId="0" fontId="7" fillId="22" borderId="0" xfId="0" applyFont="1" applyFill="1" applyBorder="1" applyAlignment="1">
      <alignment vertical="top" wrapText="1"/>
    </xf>
    <xf numFmtId="0" fontId="2" fillId="22" borderId="0" xfId="0" applyFont="1" applyFill="1" applyBorder="1" applyAlignment="1">
      <alignment vertical="top" wrapText="1"/>
    </xf>
    <xf numFmtId="0" fontId="2" fillId="22" borderId="0" xfId="0" applyFont="1" applyFill="1" applyAlignment="1">
      <alignment vertical="top" wrapText="1"/>
    </xf>
    <xf numFmtId="0" fontId="0" fillId="22" borderId="0" xfId="0" applyFill="1" applyBorder="1"/>
    <xf numFmtId="0" fontId="0" fillId="22" borderId="0" xfId="0" applyFill="1" applyAlignment="1">
      <alignment horizontal="center"/>
    </xf>
    <xf numFmtId="0" fontId="0" fillId="22" borderId="0" xfId="0" applyFill="1" applyAlignment="1">
      <alignment horizontal="center" vertical="top"/>
    </xf>
    <xf numFmtId="0" fontId="10" fillId="22" borderId="0" xfId="0" applyFont="1" applyFill="1" applyAlignment="1">
      <alignment horizontal="center" vertical="top"/>
    </xf>
    <xf numFmtId="0" fontId="10" fillId="22" borderId="0" xfId="0" applyFont="1" applyFill="1"/>
    <xf numFmtId="0" fontId="8" fillId="22" borderId="0" xfId="0" applyFont="1" applyFill="1" applyAlignment="1">
      <alignment horizontal="center" vertical="top"/>
    </xf>
    <xf numFmtId="0" fontId="8" fillId="22" borderId="0" xfId="0" applyFont="1" applyFill="1"/>
    <xf numFmtId="0" fontId="12" fillId="0" borderId="0" xfId="0" applyFont="1"/>
    <xf numFmtId="0" fontId="12" fillId="0" borderId="0" xfId="0" applyFont="1" applyAlignment="1">
      <alignment horizontal="center"/>
    </xf>
    <xf numFmtId="2" fontId="12" fillId="0" borderId="0" xfId="0" applyNumberFormat="1" applyFont="1" applyAlignment="1">
      <alignment horizontal="center"/>
    </xf>
    <xf numFmtId="167" fontId="12" fillId="0" borderId="0" xfId="0" applyNumberFormat="1" applyFont="1" applyAlignment="1">
      <alignment horizontal="center"/>
    </xf>
    <xf numFmtId="0" fontId="12" fillId="9" borderId="0" xfId="0" applyFont="1" applyFill="1"/>
    <xf numFmtId="0" fontId="15" fillId="0" borderId="0" xfId="0" applyFont="1"/>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4" fillId="0" borderId="5" xfId="0" applyFont="1" applyBorder="1" applyAlignment="1">
      <alignment horizontal="left"/>
    </xf>
    <xf numFmtId="174" fontId="14" fillId="0" borderId="0" xfId="145" applyNumberFormat="1" applyFont="1" applyBorder="1" applyAlignment="1">
      <alignment horizontal="center"/>
    </xf>
    <xf numFmtId="2" fontId="14" fillId="0" borderId="0" xfId="0" applyNumberFormat="1" applyFont="1" applyBorder="1" applyAlignment="1">
      <alignment horizontal="center"/>
    </xf>
    <xf numFmtId="165" fontId="14" fillId="0" borderId="6" xfId="145" applyFont="1" applyFill="1" applyBorder="1" applyAlignment="1">
      <alignment horizontal="center"/>
    </xf>
    <xf numFmtId="0" fontId="14" fillId="0" borderId="5" xfId="0" applyFont="1" applyFill="1" applyBorder="1" applyAlignment="1">
      <alignment horizontal="left"/>
    </xf>
    <xf numFmtId="174" fontId="14" fillId="0" borderId="0" xfId="145" applyNumberFormat="1" applyFont="1" applyFill="1" applyBorder="1" applyAlignment="1">
      <alignment horizontal="center"/>
    </xf>
    <xf numFmtId="2" fontId="14" fillId="0" borderId="0" xfId="0" applyNumberFormat="1" applyFont="1" applyFill="1" applyBorder="1" applyAlignment="1">
      <alignment horizontal="center"/>
    </xf>
    <xf numFmtId="0" fontId="15" fillId="0" borderId="7" xfId="0" applyFont="1" applyBorder="1"/>
    <xf numFmtId="174" fontId="15" fillId="0" borderId="8" xfId="0" applyNumberFormat="1" applyFont="1" applyBorder="1"/>
    <xf numFmtId="2" fontId="15" fillId="0" borderId="8" xfId="0" applyNumberFormat="1" applyFont="1" applyBorder="1" applyAlignment="1">
      <alignment horizontal="center"/>
    </xf>
    <xf numFmtId="0" fontId="11" fillId="2" borderId="10" xfId="0" applyFont="1" applyFill="1" applyBorder="1" applyAlignment="1">
      <alignment horizontal="center"/>
    </xf>
    <xf numFmtId="0" fontId="11" fillId="2" borderId="11" xfId="0" applyFont="1" applyFill="1" applyBorder="1" applyAlignment="1">
      <alignment horizontal="center"/>
    </xf>
    <xf numFmtId="2" fontId="11" fillId="2" borderId="11" xfId="0" applyNumberFormat="1" applyFont="1" applyFill="1" applyBorder="1" applyAlignment="1">
      <alignment horizontal="center"/>
    </xf>
    <xf numFmtId="0" fontId="11" fillId="2" borderId="12" xfId="0" applyFont="1" applyFill="1" applyBorder="1" applyAlignment="1">
      <alignment horizontal="center"/>
    </xf>
    <xf numFmtId="0" fontId="18" fillId="0" borderId="0" xfId="0" applyFont="1"/>
    <xf numFmtId="44" fontId="15" fillId="0" borderId="11" xfId="0" applyNumberFormat="1" applyFont="1" applyBorder="1"/>
    <xf numFmtId="44" fontId="15" fillId="0" borderId="12" xfId="0" applyNumberFormat="1" applyFont="1" applyBorder="1"/>
    <xf numFmtId="0" fontId="11" fillId="6" borderId="0" xfId="0" applyFont="1" applyFill="1" applyBorder="1" applyAlignment="1">
      <alignment horizontal="center"/>
    </xf>
    <xf numFmtId="0" fontId="11" fillId="6" borderId="6" xfId="0" applyFont="1" applyFill="1" applyBorder="1" applyAlignment="1">
      <alignment horizontal="center"/>
    </xf>
    <xf numFmtId="0" fontId="11" fillId="12" borderId="5" xfId="0" applyFont="1" applyFill="1" applyBorder="1" applyAlignment="1">
      <alignment horizontal="center"/>
    </xf>
    <xf numFmtId="0" fontId="11" fillId="8" borderId="5" xfId="0" applyFont="1" applyFill="1" applyBorder="1" applyAlignment="1">
      <alignment horizontal="center"/>
    </xf>
    <xf numFmtId="0" fontId="11" fillId="8" borderId="0" xfId="0" applyFont="1" applyFill="1" applyBorder="1" applyAlignment="1">
      <alignment horizontal="center"/>
    </xf>
    <xf numFmtId="0" fontId="11" fillId="8" borderId="6" xfId="0" applyFont="1" applyFill="1" applyBorder="1" applyAlignment="1">
      <alignment horizontal="center"/>
    </xf>
    <xf numFmtId="0" fontId="11" fillId="9" borderId="10" xfId="0" applyFont="1" applyFill="1" applyBorder="1" applyAlignment="1">
      <alignment horizontal="center" vertical="center"/>
    </xf>
    <xf numFmtId="0" fontId="12" fillId="9" borderId="11" xfId="0" applyFont="1" applyFill="1" applyBorder="1" applyAlignment="1">
      <alignment horizontal="center" vertical="center" wrapText="1"/>
    </xf>
    <xf numFmtId="2" fontId="12" fillId="9" borderId="11" xfId="0" applyNumberFormat="1" applyFont="1" applyFill="1" applyBorder="1" applyAlignment="1">
      <alignment horizontal="center" vertical="center" wrapText="1"/>
    </xf>
    <xf numFmtId="0" fontId="12" fillId="9" borderId="12" xfId="0" applyFont="1" applyFill="1" applyBorder="1" applyAlignment="1">
      <alignment horizontal="center" vertical="center" wrapText="1"/>
    </xf>
    <xf numFmtId="165" fontId="15" fillId="0" borderId="9" xfId="145" applyFont="1" applyFill="1" applyBorder="1" applyAlignment="1">
      <alignment horizontal="center"/>
    </xf>
    <xf numFmtId="0" fontId="15" fillId="0" borderId="11" xfId="0" applyFont="1" applyBorder="1"/>
    <xf numFmtId="0" fontId="12" fillId="9" borderId="2" xfId="0" applyFont="1" applyFill="1" applyBorder="1" applyAlignment="1">
      <alignment horizontal="center" vertical="center" wrapText="1"/>
    </xf>
    <xf numFmtId="0" fontId="15" fillId="0" borderId="10" xfId="0" applyFont="1" applyFill="1" applyBorder="1"/>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3" fontId="15" fillId="0" borderId="11" xfId="0" applyNumberFormat="1" applyFont="1" applyBorder="1"/>
    <xf numFmtId="0" fontId="12" fillId="22" borderId="0" xfId="0" applyFont="1" applyFill="1"/>
    <xf numFmtId="0" fontId="13" fillId="22" borderId="0" xfId="0" applyFont="1" applyFill="1"/>
    <xf numFmtId="0" fontId="16" fillId="22" borderId="0" xfId="0" applyFont="1" applyFill="1"/>
    <xf numFmtId="0" fontId="15" fillId="22" borderId="0" xfId="0" applyFont="1" applyFill="1"/>
    <xf numFmtId="0" fontId="17" fillId="22" borderId="0" xfId="0" applyFont="1" applyFill="1"/>
    <xf numFmtId="2" fontId="0" fillId="22" borderId="0" xfId="0" applyNumberFormat="1" applyFill="1" applyAlignment="1">
      <alignment horizontal="center"/>
    </xf>
    <xf numFmtId="0" fontId="15" fillId="2" borderId="10" xfId="0" applyFont="1" applyFill="1" applyBorder="1" applyAlignment="1">
      <alignment horizontal="center" vertical="top"/>
    </xf>
    <xf numFmtId="4" fontId="15" fillId="2" borderId="12" xfId="0" applyNumberFormat="1" applyFont="1" applyFill="1" applyBorder="1" applyAlignment="1">
      <alignment horizontal="center" vertical="top"/>
    </xf>
    <xf numFmtId="0" fontId="11" fillId="0" borderId="7" xfId="0" applyFont="1" applyBorder="1"/>
    <xf numFmtId="0" fontId="12" fillId="0" borderId="5" xfId="0" applyFont="1" applyBorder="1"/>
    <xf numFmtId="0" fontId="12" fillId="0" borderId="7" xfId="0" applyFont="1" applyBorder="1"/>
    <xf numFmtId="0" fontId="14" fillId="0" borderId="2" xfId="0" applyFont="1" applyFill="1" applyBorder="1" applyAlignment="1">
      <alignment horizontal="left"/>
    </xf>
    <xf numFmtId="165" fontId="14" fillId="0" borderId="4" xfId="145" applyFont="1" applyFill="1" applyBorder="1" applyAlignment="1">
      <alignment horizontal="center"/>
    </xf>
    <xf numFmtId="165" fontId="14" fillId="0" borderId="9" xfId="145" applyFont="1" applyFill="1" applyBorder="1" applyAlignment="1">
      <alignment horizontal="center"/>
    </xf>
    <xf numFmtId="0" fontId="12" fillId="0" borderId="6" xfId="0" applyFont="1" applyBorder="1"/>
    <xf numFmtId="0" fontId="12" fillId="0" borderId="9" xfId="0" applyFont="1" applyBorder="1"/>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0" fontId="0" fillId="22" borderId="0" xfId="0" applyFill="1" applyAlignment="1">
      <alignment vertical="center"/>
    </xf>
    <xf numFmtId="0" fontId="11" fillId="2" borderId="10" xfId="0" applyFont="1" applyFill="1" applyBorder="1" applyAlignment="1">
      <alignment horizontal="center" vertical="top" wrapText="1"/>
    </xf>
    <xf numFmtId="0" fontId="11" fillId="2" borderId="11" xfId="0" applyFont="1" applyFill="1" applyBorder="1" applyAlignment="1">
      <alignment horizontal="center" vertical="top" wrapText="1"/>
    </xf>
    <xf numFmtId="171" fontId="11" fillId="2" borderId="11" xfId="0" applyNumberFormat="1" applyFont="1" applyFill="1" applyBorder="1" applyAlignment="1">
      <alignment horizontal="center" vertical="top" wrapText="1"/>
    </xf>
    <xf numFmtId="0" fontId="11" fillId="2" borderId="12" xfId="0" applyFont="1" applyFill="1" applyBorder="1" applyAlignment="1">
      <alignment horizontal="center" vertical="top" wrapText="1"/>
    </xf>
    <xf numFmtId="0" fontId="12" fillId="0" borderId="0" xfId="0" applyFont="1" applyAlignment="1">
      <alignment horizontal="center" vertical="top"/>
    </xf>
    <xf numFmtId="0" fontId="1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12" fillId="22" borderId="0" xfId="0" applyFont="1" applyFill="1" applyAlignment="1">
      <alignment horizontal="center"/>
    </xf>
    <xf numFmtId="0" fontId="11" fillId="11" borderId="10" xfId="0" applyFont="1" applyFill="1" applyBorder="1" applyAlignment="1">
      <alignment horizontal="left" vertical="center"/>
    </xf>
    <xf numFmtId="0" fontId="12" fillId="11" borderId="11"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0" borderId="0" xfId="0" applyFont="1" applyFill="1" applyAlignment="1">
      <alignment horizontal="center"/>
    </xf>
    <xf numFmtId="0" fontId="20" fillId="6" borderId="5" xfId="0" applyFont="1" applyFill="1" applyBorder="1"/>
    <xf numFmtId="0" fontId="12" fillId="6" borderId="0" xfId="0" applyFont="1" applyFill="1" applyBorder="1" applyAlignment="1">
      <alignment horizontal="center"/>
    </xf>
    <xf numFmtId="4" fontId="12" fillId="6" borderId="0" xfId="0" applyNumberFormat="1" applyFont="1" applyFill="1" applyBorder="1" applyAlignment="1">
      <alignment horizontal="center"/>
    </xf>
    <xf numFmtId="166" fontId="12" fillId="6" borderId="0" xfId="0" applyNumberFormat="1" applyFont="1" applyFill="1" applyBorder="1" applyAlignment="1">
      <alignment horizontal="center"/>
    </xf>
    <xf numFmtId="3" fontId="12" fillId="6" borderId="0" xfId="0" applyNumberFormat="1" applyFont="1" applyFill="1" applyBorder="1" applyAlignment="1">
      <alignment horizontal="center"/>
    </xf>
    <xf numFmtId="167" fontId="12" fillId="6" borderId="0" xfId="0" applyNumberFormat="1" applyFont="1" applyFill="1" applyBorder="1" applyAlignment="1">
      <alignment horizontal="center"/>
    </xf>
    <xf numFmtId="170" fontId="12" fillId="6" borderId="0" xfId="0" applyNumberFormat="1" applyFont="1" applyFill="1" applyBorder="1" applyAlignment="1">
      <alignment horizontal="center"/>
    </xf>
    <xf numFmtId="167" fontId="12" fillId="6" borderId="6" xfId="0" applyNumberFormat="1" applyFont="1" applyFill="1" applyBorder="1" applyAlignment="1">
      <alignment horizontal="center"/>
    </xf>
    <xf numFmtId="3" fontId="12" fillId="0" borderId="0" xfId="0" applyNumberFormat="1" applyFont="1" applyBorder="1" applyAlignment="1">
      <alignment horizontal="center"/>
    </xf>
    <xf numFmtId="171" fontId="12" fillId="0" borderId="0" xfId="0" applyNumberFormat="1" applyFont="1" applyBorder="1" applyAlignment="1">
      <alignment horizontal="center"/>
    </xf>
    <xf numFmtId="165" fontId="12" fillId="0" borderId="0" xfId="145" applyFont="1" applyBorder="1" applyAlignment="1">
      <alignment horizontal="center"/>
    </xf>
    <xf numFmtId="0" fontId="12" fillId="0" borderId="0" xfId="0" applyFont="1" applyBorder="1" applyAlignment="1">
      <alignment horizontal="center"/>
    </xf>
    <xf numFmtId="167" fontId="12" fillId="0" borderId="0" xfId="0" applyNumberFormat="1" applyFont="1" applyBorder="1" applyAlignment="1">
      <alignment horizontal="center"/>
    </xf>
    <xf numFmtId="175" fontId="12" fillId="0" borderId="0" xfId="145" applyNumberFormat="1" applyFont="1" applyBorder="1" applyAlignment="1">
      <alignment horizontal="center"/>
    </xf>
    <xf numFmtId="175" fontId="12" fillId="0" borderId="6" xfId="145" applyNumberFormat="1" applyFont="1" applyBorder="1" applyAlignment="1">
      <alignment horizontal="center"/>
    </xf>
    <xf numFmtId="3" fontId="14" fillId="0" borderId="0" xfId="0" applyNumberFormat="1" applyFont="1" applyBorder="1" applyAlignment="1">
      <alignment horizontal="center"/>
    </xf>
    <xf numFmtId="0" fontId="20" fillId="6" borderId="2" xfId="0" applyFont="1" applyFill="1" applyBorder="1"/>
    <xf numFmtId="0" fontId="12" fillId="6" borderId="3" xfId="0" applyFont="1" applyFill="1" applyBorder="1" applyAlignment="1">
      <alignment horizontal="center"/>
    </xf>
    <xf numFmtId="167" fontId="12" fillId="6" borderId="3" xfId="0" applyNumberFormat="1" applyFont="1" applyFill="1" applyBorder="1" applyAlignment="1">
      <alignment horizontal="center"/>
    </xf>
    <xf numFmtId="3" fontId="12" fillId="6" borderId="3" xfId="0" applyNumberFormat="1" applyFont="1" applyFill="1" applyBorder="1" applyAlignment="1">
      <alignment horizontal="center"/>
    </xf>
    <xf numFmtId="167" fontId="12" fillId="6" borderId="4" xfId="0" applyNumberFormat="1" applyFont="1" applyFill="1" applyBorder="1" applyAlignment="1">
      <alignment horizontal="center"/>
    </xf>
    <xf numFmtId="10" fontId="12" fillId="0" borderId="0" xfId="0" applyNumberFormat="1" applyFont="1" applyBorder="1" applyAlignment="1">
      <alignment horizontal="center"/>
    </xf>
    <xf numFmtId="170" fontId="12" fillId="0" borderId="0" xfId="0" applyNumberFormat="1" applyFont="1" applyBorder="1" applyAlignment="1">
      <alignment horizontal="center"/>
    </xf>
    <xf numFmtId="167" fontId="12" fillId="0" borderId="6" xfId="0" applyNumberFormat="1" applyFont="1" applyBorder="1" applyAlignment="1">
      <alignment horizontal="center"/>
    </xf>
    <xf numFmtId="0" fontId="11" fillId="0" borderId="5" xfId="0" applyFont="1" applyBorder="1"/>
    <xf numFmtId="3" fontId="11" fillId="0" borderId="0" xfId="0" applyNumberFormat="1" applyFont="1" applyBorder="1" applyAlignment="1">
      <alignment horizontal="center"/>
    </xf>
    <xf numFmtId="171" fontId="11" fillId="0" borderId="0" xfId="0" applyNumberFormat="1" applyFont="1" applyBorder="1" applyAlignment="1">
      <alignment horizontal="center"/>
    </xf>
    <xf numFmtId="165" fontId="11" fillId="0" borderId="0" xfId="145" applyFont="1" applyBorder="1" applyAlignment="1">
      <alignment horizontal="center"/>
    </xf>
    <xf numFmtId="0" fontId="11" fillId="0" borderId="0" xfId="0" applyFont="1" applyBorder="1" applyAlignment="1">
      <alignment horizontal="center"/>
    </xf>
    <xf numFmtId="167" fontId="11" fillId="0" borderId="0" xfId="0" applyNumberFormat="1" applyFont="1" applyBorder="1" applyAlignment="1">
      <alignment horizontal="center"/>
    </xf>
    <xf numFmtId="175" fontId="11" fillId="0" borderId="0" xfId="145" applyNumberFormat="1" applyFont="1" applyBorder="1" applyAlignment="1">
      <alignment horizontal="center"/>
    </xf>
    <xf numFmtId="167" fontId="11" fillId="0" borderId="6" xfId="0" applyNumberFormat="1" applyFont="1" applyBorder="1" applyAlignment="1">
      <alignment horizontal="right"/>
    </xf>
    <xf numFmtId="3" fontId="12" fillId="0" borderId="8" xfId="0" applyNumberFormat="1" applyFont="1" applyBorder="1" applyAlignment="1">
      <alignment horizontal="center"/>
    </xf>
    <xf numFmtId="171" fontId="12" fillId="0" borderId="8" xfId="0" applyNumberFormat="1" applyFont="1" applyBorder="1" applyAlignment="1">
      <alignment horizontal="center"/>
    </xf>
    <xf numFmtId="165" fontId="12" fillId="0" borderId="8" xfId="145" applyFont="1" applyBorder="1" applyAlignment="1">
      <alignment horizontal="center"/>
    </xf>
    <xf numFmtId="0" fontId="12" fillId="0" borderId="8" xfId="0" applyFont="1" applyBorder="1" applyAlignment="1">
      <alignment horizontal="center"/>
    </xf>
    <xf numFmtId="167" fontId="12" fillId="0" borderId="8" xfId="0" applyNumberFormat="1" applyFont="1" applyBorder="1" applyAlignment="1">
      <alignment horizontal="center"/>
    </xf>
    <xf numFmtId="172" fontId="12" fillId="0" borderId="8" xfId="0" applyNumberFormat="1" applyFont="1" applyBorder="1" applyAlignment="1">
      <alignment horizontal="center"/>
    </xf>
    <xf numFmtId="175" fontId="12" fillId="0" borderId="8" xfId="145" applyNumberFormat="1" applyFont="1" applyBorder="1" applyAlignment="1">
      <alignment horizontal="center"/>
    </xf>
    <xf numFmtId="167" fontId="12" fillId="0" borderId="8" xfId="0" applyNumberFormat="1" applyFont="1" applyBorder="1" applyAlignment="1">
      <alignment horizontal="right"/>
    </xf>
    <xf numFmtId="175" fontId="12" fillId="0" borderId="9" xfId="145" applyNumberFormat="1" applyFont="1" applyBorder="1" applyAlignment="1">
      <alignment horizontal="right"/>
    </xf>
    <xf numFmtId="0" fontId="21" fillId="15" borderId="10" xfId="0" applyFont="1" applyFill="1" applyBorder="1" applyAlignment="1">
      <alignment horizontal="center" vertical="top"/>
    </xf>
    <xf numFmtId="0" fontId="21" fillId="15" borderId="11" xfId="0" applyFont="1" applyFill="1" applyBorder="1" applyAlignment="1">
      <alignment horizontal="center" vertical="top"/>
    </xf>
    <xf numFmtId="0" fontId="21" fillId="15" borderId="12" xfId="0" applyFont="1" applyFill="1" applyBorder="1" applyAlignment="1">
      <alignment horizontal="center" vertical="top"/>
    </xf>
    <xf numFmtId="0" fontId="12" fillId="22" borderId="0" xfId="0" applyFont="1" applyFill="1" applyAlignment="1">
      <alignment horizontal="center" vertical="top"/>
    </xf>
    <xf numFmtId="0" fontId="21" fillId="0" borderId="2" xfId="0" applyFont="1" applyBorder="1"/>
    <xf numFmtId="0" fontId="22" fillId="0" borderId="3" xfId="0" applyFont="1" applyBorder="1" applyAlignment="1">
      <alignment horizontal="center" vertical="top"/>
    </xf>
    <xf numFmtId="3" fontId="22" fillId="0" borderId="3" xfId="0" applyNumberFormat="1" applyFont="1" applyBorder="1" applyAlignment="1">
      <alignment horizontal="center" vertical="top"/>
    </xf>
    <xf numFmtId="3" fontId="22" fillId="0" borderId="4" xfId="0" applyNumberFormat="1" applyFont="1" applyBorder="1" applyAlignment="1">
      <alignment horizontal="center" vertical="top"/>
    </xf>
    <xf numFmtId="0" fontId="21" fillId="0" borderId="5" xfId="0" applyFont="1" applyBorder="1"/>
    <xf numFmtId="0" fontId="22" fillId="0" borderId="0" xfId="0" applyFont="1" applyBorder="1" applyAlignment="1">
      <alignment horizontal="center" vertical="top"/>
    </xf>
    <xf numFmtId="3" fontId="22" fillId="0" borderId="0" xfId="0" applyNumberFormat="1" applyFont="1" applyBorder="1" applyAlignment="1">
      <alignment horizontal="center" vertical="top"/>
    </xf>
    <xf numFmtId="3" fontId="22" fillId="0" borderId="6" xfId="0" applyNumberFormat="1" applyFont="1" applyBorder="1" applyAlignment="1">
      <alignment horizontal="center" vertical="top"/>
    </xf>
    <xf numFmtId="0" fontId="21" fillId="0" borderId="5" xfId="0" applyFont="1" applyFill="1" applyBorder="1"/>
    <xf numFmtId="0" fontId="22" fillId="0" borderId="0" xfId="0" applyFont="1" applyFill="1" applyBorder="1" applyAlignment="1">
      <alignment horizontal="center" vertical="top"/>
    </xf>
    <xf numFmtId="3" fontId="22" fillId="0" borderId="0" xfId="0" applyNumberFormat="1" applyFont="1" applyFill="1" applyBorder="1" applyAlignment="1">
      <alignment horizontal="center" vertical="top"/>
    </xf>
    <xf numFmtId="3" fontId="22" fillId="0" borderId="6" xfId="0" applyNumberFormat="1" applyFont="1" applyFill="1" applyBorder="1" applyAlignment="1">
      <alignment horizontal="center" vertical="top"/>
    </xf>
    <xf numFmtId="0" fontId="21" fillId="0" borderId="7" xfId="0" applyFont="1" applyBorder="1"/>
    <xf numFmtId="0" fontId="22" fillId="0" borderId="8" xfId="0" applyFont="1" applyBorder="1" applyAlignment="1">
      <alignment horizontal="center" vertical="top"/>
    </xf>
    <xf numFmtId="3" fontId="22" fillId="0" borderId="8" xfId="0" applyNumberFormat="1" applyFont="1" applyBorder="1" applyAlignment="1">
      <alignment horizontal="center" vertical="top"/>
    </xf>
    <xf numFmtId="3" fontId="22" fillId="0" borderId="9" xfId="0" applyNumberFormat="1" applyFont="1" applyBorder="1" applyAlignment="1">
      <alignment horizontal="center"/>
    </xf>
    <xf numFmtId="0" fontId="11" fillId="0" borderId="2" xfId="0" applyFont="1" applyBorder="1"/>
    <xf numFmtId="174" fontId="12" fillId="0" borderId="3" xfId="145" applyNumberFormat="1" applyFont="1" applyBorder="1" applyAlignment="1">
      <alignment horizontal="center"/>
    </xf>
    <xf numFmtId="3" fontId="12" fillId="0" borderId="3" xfId="0" applyNumberFormat="1" applyFont="1" applyBorder="1" applyAlignment="1">
      <alignment horizontal="center"/>
    </xf>
    <xf numFmtId="4" fontId="12" fillId="0" borderId="3" xfId="0" applyNumberFormat="1" applyFont="1" applyBorder="1" applyAlignment="1">
      <alignment horizontal="center"/>
    </xf>
    <xf numFmtId="165" fontId="12" fillId="0" borderId="4" xfId="145" applyFont="1" applyBorder="1" applyAlignment="1">
      <alignment horizontal="center"/>
    </xf>
    <xf numFmtId="174" fontId="12" fillId="0" borderId="0" xfId="145" applyNumberFormat="1" applyFont="1" applyBorder="1" applyAlignment="1">
      <alignment horizontal="center"/>
    </xf>
    <xf numFmtId="4" fontId="12" fillId="0" borderId="0" xfId="0" applyNumberFormat="1" applyFont="1" applyBorder="1" applyAlignment="1">
      <alignment horizontal="center"/>
    </xf>
    <xf numFmtId="165" fontId="12" fillId="0" borderId="6" xfId="145" applyFont="1" applyBorder="1" applyAlignment="1">
      <alignment horizontal="center"/>
    </xf>
    <xf numFmtId="0" fontId="11" fillId="0" borderId="5" xfId="0" applyFont="1" applyFill="1" applyBorder="1"/>
    <xf numFmtId="174" fontId="12" fillId="0" borderId="0" xfId="145" applyNumberFormat="1" applyFont="1" applyFill="1" applyBorder="1" applyAlignment="1">
      <alignment horizontal="center"/>
    </xf>
    <xf numFmtId="174" fontId="12" fillId="0" borderId="8" xfId="145" applyNumberFormat="1" applyFont="1" applyBorder="1" applyAlignment="1">
      <alignment horizontal="center"/>
    </xf>
    <xf numFmtId="4" fontId="12" fillId="0" borderId="8" xfId="0" applyNumberFormat="1" applyFont="1" applyBorder="1" applyAlignment="1">
      <alignment horizontal="center"/>
    </xf>
    <xf numFmtId="0" fontId="22" fillId="0" borderId="2" xfId="0" applyFont="1" applyFill="1" applyBorder="1" applyAlignment="1">
      <alignment horizontal="left" vertical="top"/>
    </xf>
    <xf numFmtId="0" fontId="22" fillId="0" borderId="3" xfId="0" applyFont="1" applyFill="1" applyBorder="1" applyAlignment="1">
      <alignment horizontal="center" vertical="top"/>
    </xf>
    <xf numFmtId="176" fontId="22" fillId="0" borderId="4" xfId="145" applyNumberFormat="1" applyFont="1" applyFill="1" applyBorder="1" applyAlignment="1">
      <alignment horizontal="center" vertical="top"/>
    </xf>
    <xf numFmtId="0" fontId="22" fillId="0" borderId="5" xfId="0" applyFont="1" applyFill="1" applyBorder="1" applyAlignment="1">
      <alignment horizontal="left" vertical="top"/>
    </xf>
    <xf numFmtId="176" fontId="22" fillId="0" borderId="6" xfId="145" applyNumberFormat="1" applyFont="1" applyFill="1" applyBorder="1" applyAlignment="1">
      <alignment horizontal="center" vertical="top"/>
    </xf>
    <xf numFmtId="0" fontId="12" fillId="0" borderId="5" xfId="0" applyFont="1" applyFill="1" applyBorder="1" applyAlignment="1">
      <alignment horizontal="left" vertical="top"/>
    </xf>
    <xf numFmtId="0" fontId="12" fillId="0" borderId="0" xfId="0" applyFont="1" applyFill="1" applyBorder="1" applyAlignment="1">
      <alignment horizontal="center" vertical="top"/>
    </xf>
    <xf numFmtId="0" fontId="12" fillId="0" borderId="7" xfId="0" applyFont="1" applyFill="1" applyBorder="1" applyAlignment="1">
      <alignment horizontal="left" vertical="top"/>
    </xf>
    <xf numFmtId="0" fontId="12" fillId="0" borderId="8" xfId="0" applyFont="1" applyFill="1" applyBorder="1" applyAlignment="1">
      <alignment horizontal="center" vertical="top"/>
    </xf>
    <xf numFmtId="176" fontId="22" fillId="0" borderId="9" xfId="145" applyNumberFormat="1" applyFont="1" applyFill="1" applyBorder="1" applyAlignment="1">
      <alignment horizontal="center" vertical="top"/>
    </xf>
    <xf numFmtId="0" fontId="11" fillId="23" borderId="10" xfId="0" applyFont="1" applyFill="1" applyBorder="1" applyAlignment="1">
      <alignment horizontal="left"/>
    </xf>
    <xf numFmtId="0" fontId="12" fillId="23" borderId="11" xfId="0" applyFont="1" applyFill="1" applyBorder="1"/>
    <xf numFmtId="172" fontId="21" fillId="23" borderId="12" xfId="0" applyNumberFormat="1" applyFont="1" applyFill="1" applyBorder="1" applyAlignment="1">
      <alignment horizontal="center" vertical="top"/>
    </xf>
    <xf numFmtId="0" fontId="11" fillId="2" borderId="10" xfId="0" applyFont="1" applyFill="1" applyBorder="1" applyAlignment="1">
      <alignment horizontal="center" vertical="top"/>
    </xf>
    <xf numFmtId="0" fontId="11" fillId="2" borderId="11" xfId="0" applyFont="1" applyFill="1" applyBorder="1" applyAlignment="1">
      <alignment horizontal="center" vertical="top"/>
    </xf>
    <xf numFmtId="0" fontId="12" fillId="0" borderId="2" xfId="0" applyFont="1" applyBorder="1" applyAlignment="1">
      <alignment horizontal="left"/>
    </xf>
    <xf numFmtId="0" fontId="12" fillId="0" borderId="3" xfId="0" applyNumberFormat="1" applyFont="1" applyBorder="1" applyAlignment="1">
      <alignment horizontal="center"/>
    </xf>
    <xf numFmtId="171" fontId="12" fillId="0" borderId="3" xfId="295" applyNumberFormat="1" applyFont="1" applyBorder="1" applyAlignment="1">
      <alignment horizontal="center"/>
    </xf>
    <xf numFmtId="0" fontId="11" fillId="0" borderId="3" xfId="0" applyFont="1" applyFill="1" applyBorder="1"/>
    <xf numFmtId="0" fontId="12" fillId="0" borderId="4" xfId="0" applyFont="1" applyFill="1" applyBorder="1" applyAlignment="1">
      <alignment horizontal="center"/>
    </xf>
    <xf numFmtId="0" fontId="12" fillId="0" borderId="5" xfId="0" applyFont="1" applyBorder="1" applyAlignment="1">
      <alignment horizontal="left"/>
    </xf>
    <xf numFmtId="0" fontId="12" fillId="0" borderId="0" xfId="0" applyNumberFormat="1" applyFont="1" applyBorder="1" applyAlignment="1">
      <alignment horizontal="center"/>
    </xf>
    <xf numFmtId="171" fontId="12" fillId="0" borderId="0" xfId="295" applyNumberFormat="1" applyFont="1" applyBorder="1" applyAlignment="1">
      <alignment horizontal="center"/>
    </xf>
    <xf numFmtId="0" fontId="11" fillId="0" borderId="0" xfId="0" applyFont="1" applyFill="1" applyBorder="1"/>
    <xf numFmtId="0" fontId="12" fillId="0" borderId="6" xfId="0" applyFont="1" applyFill="1" applyBorder="1" applyAlignment="1">
      <alignment horizontal="center"/>
    </xf>
    <xf numFmtId="0" fontId="12" fillId="0" borderId="0" xfId="0" applyFont="1" applyFill="1" applyBorder="1"/>
    <xf numFmtId="0" fontId="12" fillId="0" borderId="6" xfId="0" applyFont="1" applyFill="1" applyBorder="1"/>
    <xf numFmtId="0" fontId="12" fillId="0" borderId="7" xfId="0" applyFont="1" applyBorder="1" applyAlignment="1">
      <alignment horizontal="left"/>
    </xf>
    <xf numFmtId="0" fontId="12" fillId="0" borderId="8" xfId="0" applyNumberFormat="1" applyFont="1" applyBorder="1" applyAlignment="1">
      <alignment horizontal="center"/>
    </xf>
    <xf numFmtId="171" fontId="12" fillId="0" borderId="8" xfId="295" applyNumberFormat="1" applyFont="1" applyBorder="1" applyAlignment="1">
      <alignment horizontal="center"/>
    </xf>
    <xf numFmtId="0" fontId="12" fillId="0" borderId="8" xfId="0" applyFont="1" applyFill="1" applyBorder="1"/>
    <xf numFmtId="0" fontId="12" fillId="0" borderId="9" xfId="0" applyFont="1" applyFill="1" applyBorder="1"/>
    <xf numFmtId="0" fontId="12" fillId="22" borderId="0" xfId="0" applyFont="1" applyFill="1" applyAlignment="1">
      <alignment vertical="top"/>
    </xf>
    <xf numFmtId="0" fontId="20" fillId="22" borderId="0" xfId="0" applyFont="1" applyFill="1" applyAlignment="1">
      <alignment horizontal="left"/>
    </xf>
    <xf numFmtId="0" fontId="12" fillId="22" borderId="0" xfId="0" applyNumberFormat="1" applyFont="1" applyFill="1" applyAlignment="1">
      <alignment horizontal="center"/>
    </xf>
    <xf numFmtId="0" fontId="12" fillId="22" borderId="0" xfId="0" applyFont="1" applyFill="1" applyAlignment="1">
      <alignment horizontal="left"/>
    </xf>
    <xf numFmtId="0" fontId="0" fillId="22" borderId="0" xfId="0" applyFill="1" applyAlignment="1">
      <alignment horizontal="center" vertical="top" wrapText="1"/>
    </xf>
    <xf numFmtId="0" fontId="2" fillId="22" borderId="0" xfId="0" applyFont="1" applyFill="1" applyAlignment="1">
      <alignment horizontal="center" vertical="top" wrapText="1"/>
    </xf>
    <xf numFmtId="169" fontId="2" fillId="22" borderId="0" xfId="0" applyNumberFormat="1" applyFont="1" applyFill="1" applyAlignment="1">
      <alignment horizontal="center" vertical="top" wrapText="1"/>
    </xf>
    <xf numFmtId="0" fontId="12" fillId="0" borderId="2" xfId="0" applyFont="1" applyBorder="1"/>
    <xf numFmtId="0" fontId="12" fillId="0" borderId="5" xfId="0" applyFont="1" applyFill="1" applyBorder="1"/>
    <xf numFmtId="165" fontId="12" fillId="0" borderId="6" xfId="145" applyFont="1" applyFill="1" applyBorder="1" applyAlignment="1">
      <alignment horizontal="center"/>
    </xf>
    <xf numFmtId="0" fontId="12" fillId="0" borderId="7" xfId="0" applyFont="1" applyFill="1" applyBorder="1"/>
    <xf numFmtId="165" fontId="12" fillId="0" borderId="9" xfId="145" applyFont="1" applyFill="1" applyBorder="1" applyAlignment="1">
      <alignment horizontal="center"/>
    </xf>
    <xf numFmtId="167" fontId="11" fillId="2" borderId="11" xfId="0" applyNumberFormat="1" applyFont="1" applyFill="1" applyBorder="1" applyAlignment="1">
      <alignment horizontal="center" vertical="top" wrapText="1"/>
    </xf>
    <xf numFmtId="169" fontId="11" fillId="2" borderId="12" xfId="0" applyNumberFormat="1" applyFont="1" applyFill="1" applyBorder="1" applyAlignment="1">
      <alignment horizontal="center" vertical="top" wrapText="1"/>
    </xf>
    <xf numFmtId="177" fontId="12" fillId="0" borderId="0" xfId="145" applyNumberFormat="1" applyFont="1" applyBorder="1" applyAlignment="1">
      <alignment horizontal="center"/>
    </xf>
    <xf numFmtId="177" fontId="12" fillId="0" borderId="6" xfId="145" applyNumberFormat="1" applyFont="1" applyBorder="1" applyAlignment="1">
      <alignment horizontal="center"/>
    </xf>
    <xf numFmtId="0" fontId="11" fillId="6" borderId="5" xfId="0" applyFont="1" applyFill="1" applyBorder="1"/>
    <xf numFmtId="165" fontId="11" fillId="6" borderId="0" xfId="145" applyFont="1" applyFill="1" applyBorder="1" applyAlignment="1">
      <alignment horizontal="center"/>
    </xf>
    <xf numFmtId="177" fontId="11" fillId="6" borderId="0" xfId="145" applyNumberFormat="1" applyFont="1" applyFill="1" applyBorder="1" applyAlignment="1">
      <alignment horizontal="center"/>
    </xf>
    <xf numFmtId="177" fontId="11" fillId="6" borderId="6" xfId="145" applyNumberFormat="1" applyFont="1" applyFill="1" applyBorder="1" applyAlignment="1">
      <alignment horizontal="center"/>
    </xf>
    <xf numFmtId="177" fontId="12" fillId="0" borderId="8" xfId="145" applyNumberFormat="1" applyFont="1" applyBorder="1" applyAlignment="1">
      <alignment horizontal="center"/>
    </xf>
    <xf numFmtId="177" fontId="12" fillId="0" borderId="9" xfId="145" applyNumberFormat="1" applyFont="1" applyBorder="1" applyAlignment="1">
      <alignment horizontal="center"/>
    </xf>
    <xf numFmtId="0" fontId="11" fillId="6" borderId="2" xfId="0" applyFont="1" applyFill="1" applyBorder="1"/>
    <xf numFmtId="0" fontId="11" fillId="6" borderId="3" xfId="0" applyFont="1" applyFill="1" applyBorder="1" applyAlignment="1">
      <alignment horizontal="center"/>
    </xf>
    <xf numFmtId="165" fontId="11" fillId="6" borderId="3" xfId="145" applyFont="1" applyFill="1" applyBorder="1" applyAlignment="1">
      <alignment horizontal="center"/>
    </xf>
    <xf numFmtId="3" fontId="11" fillId="6" borderId="3" xfId="0" applyNumberFormat="1" applyFont="1" applyFill="1" applyBorder="1" applyAlignment="1">
      <alignment horizontal="center"/>
    </xf>
    <xf numFmtId="177" fontId="11" fillId="6" borderId="3" xfId="145" applyNumberFormat="1" applyFont="1" applyFill="1" applyBorder="1" applyAlignment="1">
      <alignment horizontal="center"/>
    </xf>
    <xf numFmtId="177" fontId="11" fillId="6" borderId="4" xfId="145" applyNumberFormat="1" applyFont="1" applyFill="1" applyBorder="1" applyAlignment="1">
      <alignment horizontal="center"/>
    </xf>
    <xf numFmtId="165" fontId="12" fillId="6" borderId="0" xfId="145" applyFont="1" applyFill="1" applyBorder="1" applyAlignment="1">
      <alignment horizontal="center"/>
    </xf>
    <xf numFmtId="177" fontId="12" fillId="6" borderId="0" xfId="145" applyNumberFormat="1" applyFont="1" applyFill="1" applyBorder="1" applyAlignment="1">
      <alignment horizontal="center"/>
    </xf>
    <xf numFmtId="165" fontId="12" fillId="0" borderId="0" xfId="145" applyFont="1" applyFill="1" applyBorder="1" applyAlignment="1">
      <alignment horizontal="center"/>
    </xf>
    <xf numFmtId="0" fontId="11" fillId="6" borderId="7" xfId="0" applyFont="1" applyFill="1" applyBorder="1"/>
    <xf numFmtId="0" fontId="11" fillId="6" borderId="8" xfId="0" applyFont="1" applyFill="1" applyBorder="1"/>
    <xf numFmtId="164" fontId="11" fillId="6" borderId="8" xfId="0" applyNumberFormat="1" applyFont="1" applyFill="1" applyBorder="1"/>
    <xf numFmtId="167" fontId="11" fillId="6" borderId="8" xfId="0" applyNumberFormat="1" applyFont="1" applyFill="1" applyBorder="1"/>
    <xf numFmtId="177" fontId="11" fillId="6" borderId="9" xfId="145" applyNumberFormat="1" applyFont="1" applyFill="1" applyBorder="1" applyAlignment="1">
      <alignment horizontal="center"/>
    </xf>
    <xf numFmtId="164" fontId="0" fillId="22" borderId="0" xfId="0" applyNumberFormat="1" applyFill="1"/>
    <xf numFmtId="167" fontId="0" fillId="22" borderId="0" xfId="0" applyNumberFormat="1" applyFill="1"/>
    <xf numFmtId="169" fontId="0" fillId="22" borderId="0" xfId="0" applyNumberFormat="1" applyFill="1"/>
    <xf numFmtId="0" fontId="2" fillId="22" borderId="0" xfId="0" applyFont="1" applyFill="1"/>
    <xf numFmtId="0" fontId="11" fillId="14" borderId="10" xfId="0" applyFont="1" applyFill="1" applyBorder="1" applyAlignment="1">
      <alignment horizontal="center" vertical="top"/>
    </xf>
    <xf numFmtId="0" fontId="11" fillId="14" borderId="11" xfId="0" applyFont="1" applyFill="1" applyBorder="1" applyAlignment="1">
      <alignment horizontal="center" vertical="top"/>
    </xf>
    <xf numFmtId="0" fontId="12" fillId="0" borderId="3" xfId="0" applyFont="1" applyBorder="1" applyAlignment="1">
      <alignment horizontal="center"/>
    </xf>
    <xf numFmtId="10" fontId="12" fillId="0" borderId="3" xfId="0" applyNumberFormat="1" applyFont="1" applyBorder="1" applyAlignment="1">
      <alignment horizontal="center"/>
    </xf>
    <xf numFmtId="2" fontId="12" fillId="0" borderId="3" xfId="0" applyNumberFormat="1" applyFont="1" applyBorder="1" applyAlignment="1">
      <alignment horizontal="center"/>
    </xf>
    <xf numFmtId="0" fontId="12" fillId="19" borderId="10" xfId="0" applyFont="1" applyFill="1" applyBorder="1" applyAlignment="1">
      <alignment horizontal="center" vertical="top"/>
    </xf>
    <xf numFmtId="0" fontId="11" fillId="19" borderId="11" xfId="0" applyFont="1" applyFill="1" applyBorder="1" applyAlignment="1">
      <alignment horizontal="center" vertical="top"/>
    </xf>
    <xf numFmtId="0" fontId="11" fillId="19" borderId="12" xfId="0" applyFont="1" applyFill="1" applyBorder="1" applyAlignment="1">
      <alignment horizontal="center" vertical="top"/>
    </xf>
    <xf numFmtId="2" fontId="12" fillId="0" borderId="0" xfId="0" applyNumberFormat="1" applyFont="1" applyBorder="1" applyAlignment="1">
      <alignment horizontal="center"/>
    </xf>
    <xf numFmtId="0" fontId="11" fillId="20" borderId="5" xfId="0" applyFont="1" applyFill="1" applyBorder="1" applyAlignment="1">
      <alignment horizontal="left"/>
    </xf>
    <xf numFmtId="2" fontId="12" fillId="20" borderId="0" xfId="0" applyNumberFormat="1" applyFont="1" applyFill="1" applyBorder="1" applyAlignment="1">
      <alignment horizontal="center"/>
    </xf>
    <xf numFmtId="2" fontId="12" fillId="20" borderId="6" xfId="0" applyNumberFormat="1" applyFont="1" applyFill="1" applyBorder="1" applyAlignment="1">
      <alignment horizontal="center"/>
    </xf>
    <xf numFmtId="0" fontId="11" fillId="20" borderId="7" xfId="0" applyFont="1" applyFill="1" applyBorder="1" applyAlignment="1">
      <alignment horizontal="left"/>
    </xf>
    <xf numFmtId="2" fontId="12" fillId="20" borderId="8" xfId="0" applyNumberFormat="1" applyFont="1" applyFill="1" applyBorder="1" applyAlignment="1">
      <alignment horizontal="center"/>
    </xf>
    <xf numFmtId="2" fontId="12" fillId="20" borderId="9" xfId="0" applyNumberFormat="1" applyFont="1" applyFill="1" applyBorder="1" applyAlignment="1">
      <alignment horizontal="center"/>
    </xf>
    <xf numFmtId="0" fontId="12" fillId="0" borderId="0" xfId="0" applyFont="1" applyBorder="1"/>
    <xf numFmtId="9" fontId="12" fillId="0" borderId="6" xfId="0" applyNumberFormat="1" applyFont="1" applyBorder="1"/>
    <xf numFmtId="10" fontId="12" fillId="0" borderId="8" xfId="0" applyNumberFormat="1" applyFont="1" applyBorder="1" applyAlignment="1">
      <alignment horizontal="center"/>
    </xf>
    <xf numFmtId="2" fontId="12" fillId="0" borderId="8" xfId="0" applyNumberFormat="1" applyFont="1" applyBorder="1" applyAlignment="1">
      <alignment horizontal="center"/>
    </xf>
    <xf numFmtId="0" fontId="12" fillId="0" borderId="8" xfId="0" applyFont="1" applyBorder="1"/>
    <xf numFmtId="0" fontId="12" fillId="22" borderId="0" xfId="0" applyFont="1" applyFill="1" applyBorder="1"/>
    <xf numFmtId="0" fontId="11" fillId="17" borderId="21" xfId="0" applyFont="1" applyFill="1" applyBorder="1" applyAlignment="1">
      <alignment horizontal="center" vertical="center"/>
    </xf>
    <xf numFmtId="0" fontId="11" fillId="17" borderId="22" xfId="0" applyFont="1" applyFill="1" applyBorder="1" applyAlignment="1">
      <alignment horizontal="center" vertical="center"/>
    </xf>
    <xf numFmtId="0" fontId="12" fillId="18" borderId="26" xfId="0" applyFont="1" applyFill="1" applyBorder="1" applyAlignment="1">
      <alignment horizontal="left" vertical="top" wrapText="1" indent="6"/>
    </xf>
    <xf numFmtId="0" fontId="12" fillId="18" borderId="25" xfId="0" applyFont="1" applyFill="1" applyBorder="1" applyAlignment="1">
      <alignment horizontal="left" vertical="top" wrapText="1" indent="6"/>
    </xf>
    <xf numFmtId="0" fontId="12" fillId="17" borderId="26" xfId="0" applyFont="1" applyFill="1" applyBorder="1" applyAlignment="1">
      <alignment horizontal="left" vertical="top" wrapText="1" indent="6"/>
    </xf>
    <xf numFmtId="0" fontId="12" fillId="17" borderId="25" xfId="0" applyFont="1" applyFill="1" applyBorder="1" applyAlignment="1">
      <alignment horizontal="left" vertical="top" wrapText="1" indent="6"/>
    </xf>
    <xf numFmtId="0" fontId="24" fillId="0" borderId="0" xfId="0" applyFont="1" applyAlignment="1">
      <alignment vertical="center"/>
    </xf>
    <xf numFmtId="0" fontId="12" fillId="0" borderId="0" xfId="0" applyFont="1" applyAlignment="1"/>
    <xf numFmtId="0" fontId="12" fillId="0" borderId="9" xfId="0" applyFont="1" applyBorder="1" applyAlignment="1">
      <alignment horizontal="left" vertical="center" wrapText="1"/>
    </xf>
    <xf numFmtId="0" fontId="2" fillId="3" borderId="5" xfId="0" applyFont="1" applyFill="1" applyBorder="1" applyAlignment="1">
      <alignment horizontal="center"/>
    </xf>
    <xf numFmtId="0" fontId="19" fillId="0" borderId="5" xfId="294" applyFont="1" applyBorder="1" applyAlignment="1">
      <alignment horizontal="center" vertical="center"/>
    </xf>
    <xf numFmtId="0" fontId="19" fillId="0" borderId="7" xfId="294" applyFont="1" applyBorder="1" applyAlignment="1">
      <alignment horizontal="center" vertical="center"/>
    </xf>
    <xf numFmtId="0" fontId="12" fillId="0" borderId="0" xfId="0" applyFont="1" applyFill="1" applyBorder="1" applyAlignment="1">
      <alignment horizontal="center"/>
    </xf>
    <xf numFmtId="0" fontId="11" fillId="0" borderId="0" xfId="0" applyFont="1" applyFill="1" applyBorder="1" applyAlignment="1">
      <alignment horizontal="center"/>
    </xf>
    <xf numFmtId="0" fontId="11" fillId="3" borderId="0" xfId="0" applyFont="1" applyFill="1"/>
    <xf numFmtId="0" fontId="11" fillId="12" borderId="6" xfId="0" applyFont="1" applyFill="1" applyBorder="1" applyAlignment="1">
      <alignment horizontal="center" vertical="center"/>
    </xf>
    <xf numFmtId="0" fontId="11" fillId="3" borderId="0" xfId="0" applyFont="1" applyFill="1" applyBorder="1" applyAlignment="1">
      <alignment horizontal="center"/>
    </xf>
    <xf numFmtId="0" fontId="11" fillId="3" borderId="6" xfId="0" applyFont="1" applyFill="1" applyBorder="1" applyAlignment="1">
      <alignment horizontal="center"/>
    </xf>
    <xf numFmtId="1" fontId="11" fillId="6" borderId="0" xfId="0" applyNumberFormat="1" applyFont="1" applyFill="1" applyBorder="1" applyAlignment="1">
      <alignment horizontal="center"/>
    </xf>
    <xf numFmtId="0" fontId="11" fillId="11" borderId="5" xfId="0" applyFont="1" applyFill="1" applyBorder="1" applyAlignment="1">
      <alignment horizontal="center"/>
    </xf>
    <xf numFmtId="0" fontId="11" fillId="11" borderId="6" xfId="0" applyFont="1" applyFill="1" applyBorder="1" applyAlignment="1">
      <alignment horizontal="center"/>
    </xf>
    <xf numFmtId="0" fontId="12" fillId="8" borderId="0" xfId="0" applyFont="1" applyFill="1"/>
    <xf numFmtId="0" fontId="12" fillId="9" borderId="0" xfId="0" applyFont="1" applyFill="1" applyBorder="1"/>
    <xf numFmtId="0" fontId="20" fillId="0" borderId="0" xfId="0" applyFont="1" applyFill="1" applyBorder="1" applyAlignment="1">
      <alignment horizontal="center"/>
    </xf>
    <xf numFmtId="0" fontId="20" fillId="12" borderId="0" xfId="0" applyFont="1" applyFill="1" applyAlignment="1">
      <alignment horizontal="center"/>
    </xf>
    <xf numFmtId="0" fontId="11" fillId="0" borderId="0" xfId="0" applyFont="1" applyAlignment="1">
      <alignment horizontal="center"/>
    </xf>
    <xf numFmtId="172" fontId="12" fillId="0" borderId="0" xfId="0" applyNumberFormat="1" applyFont="1" applyAlignment="1">
      <alignment horizontal="center"/>
    </xf>
    <xf numFmtId="0" fontId="12" fillId="0" borderId="5" xfId="0" applyFont="1" applyFill="1" applyBorder="1" applyAlignment="1">
      <alignment horizontal="left"/>
    </xf>
    <xf numFmtId="0" fontId="12" fillId="0" borderId="0" xfId="0" applyFont="1" applyFill="1" applyBorder="1" applyAlignment="1">
      <alignment horizontal="left"/>
    </xf>
    <xf numFmtId="172" fontId="12" fillId="0" borderId="0" xfId="0" applyNumberFormat="1" applyFont="1" applyFill="1" applyBorder="1" applyAlignment="1">
      <alignment horizontal="center"/>
    </xf>
    <xf numFmtId="9" fontId="12" fillId="0" borderId="0" xfId="0" applyNumberFormat="1" applyFont="1" applyFill="1" applyBorder="1" applyAlignment="1">
      <alignment horizontal="center"/>
    </xf>
    <xf numFmtId="172" fontId="12" fillId="0" borderId="6" xfId="0" applyNumberFormat="1"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left" vertical="top"/>
    </xf>
    <xf numFmtId="167" fontId="12" fillId="0" borderId="6" xfId="0" applyNumberFormat="1" applyFont="1" applyFill="1" applyBorder="1" applyAlignment="1">
      <alignment horizontal="center"/>
    </xf>
    <xf numFmtId="173" fontId="12" fillId="0" borderId="0" xfId="0" applyNumberFormat="1" applyFont="1" applyFill="1" applyBorder="1" applyAlignment="1">
      <alignment horizontal="center"/>
    </xf>
    <xf numFmtId="0" fontId="12" fillId="0" borderId="6" xfId="0" applyFont="1" applyFill="1" applyBorder="1" applyAlignment="1">
      <alignment horizontal="left" vertical="center"/>
    </xf>
    <xf numFmtId="0" fontId="12" fillId="0" borderId="6" xfId="0" applyFont="1" applyFill="1" applyBorder="1" applyAlignment="1">
      <alignment horizontal="left"/>
    </xf>
    <xf numFmtId="0" fontId="12" fillId="0" borderId="7" xfId="0" applyFont="1" applyFill="1" applyBorder="1" applyAlignment="1">
      <alignment horizontal="left"/>
    </xf>
    <xf numFmtId="0" fontId="12" fillId="0" borderId="8" xfId="0" applyFont="1" applyFill="1" applyBorder="1" applyAlignment="1">
      <alignment horizontal="left"/>
    </xf>
    <xf numFmtId="0" fontId="12" fillId="0" borderId="8" xfId="0" applyFont="1" applyFill="1" applyBorder="1" applyAlignment="1">
      <alignment horizontal="center"/>
    </xf>
    <xf numFmtId="9" fontId="12" fillId="0" borderId="8" xfId="0" applyNumberFormat="1" applyFont="1" applyFill="1" applyBorder="1" applyAlignment="1">
      <alignment horizontal="center"/>
    </xf>
    <xf numFmtId="172" fontId="12" fillId="0" borderId="9" xfId="0" applyNumberFormat="1" applyFont="1" applyFill="1" applyBorder="1" applyAlignment="1">
      <alignment horizontal="center"/>
    </xf>
    <xf numFmtId="173" fontId="12" fillId="0" borderId="8" xfId="0" applyNumberFormat="1" applyFont="1" applyFill="1" applyBorder="1" applyAlignment="1">
      <alignment horizontal="center"/>
    </xf>
    <xf numFmtId="0" fontId="12" fillId="0" borderId="9" xfId="0" applyFont="1" applyFill="1" applyBorder="1" applyAlignment="1">
      <alignment horizontal="center"/>
    </xf>
    <xf numFmtId="176" fontId="12" fillId="0" borderId="4" xfId="145" applyNumberFormat="1" applyFont="1" applyBorder="1" applyAlignment="1">
      <alignment horizontal="center"/>
    </xf>
    <xf numFmtId="176" fontId="12" fillId="0" borderId="6" xfId="145" applyNumberFormat="1" applyFont="1" applyBorder="1" applyAlignment="1">
      <alignment horizontal="center"/>
    </xf>
    <xf numFmtId="176" fontId="12" fillId="0" borderId="9" xfId="145" applyNumberFormat="1" applyFont="1" applyBorder="1" applyAlignment="1">
      <alignment horizontal="center"/>
    </xf>
    <xf numFmtId="178" fontId="12" fillId="0" borderId="0" xfId="0" applyNumberFormat="1" applyFont="1" applyFill="1" applyBorder="1" applyAlignment="1">
      <alignment horizontal="center"/>
    </xf>
    <xf numFmtId="178" fontId="12" fillId="0" borderId="8" xfId="0" applyNumberFormat="1" applyFont="1" applyFill="1" applyBorder="1" applyAlignment="1">
      <alignment horizontal="center"/>
    </xf>
    <xf numFmtId="176" fontId="12" fillId="0" borderId="0" xfId="145" applyNumberFormat="1" applyFont="1" applyFill="1" applyBorder="1" applyAlignment="1">
      <alignment horizontal="center"/>
    </xf>
    <xf numFmtId="176" fontId="12" fillId="0" borderId="8" xfId="145" applyNumberFormat="1" applyFont="1" applyFill="1" applyBorder="1" applyAlignment="1">
      <alignment horizontal="center"/>
    </xf>
    <xf numFmtId="176" fontId="12" fillId="0" borderId="6" xfId="145" applyNumberFormat="1" applyFont="1" applyFill="1" applyBorder="1" applyAlignment="1">
      <alignment horizontal="center"/>
    </xf>
    <xf numFmtId="176" fontId="12" fillId="0" borderId="9" xfId="145" applyNumberFormat="1" applyFont="1" applyFill="1" applyBorder="1" applyAlignment="1">
      <alignment horizontal="center"/>
    </xf>
    <xf numFmtId="176" fontId="12" fillId="0" borderId="0" xfId="145" applyNumberFormat="1" applyFont="1" applyFill="1" applyBorder="1" applyAlignment="1">
      <alignment horizontal="left"/>
    </xf>
    <xf numFmtId="176" fontId="12" fillId="0" borderId="8" xfId="145" applyNumberFormat="1" applyFont="1" applyFill="1" applyBorder="1" applyAlignment="1">
      <alignment horizontal="left"/>
    </xf>
    <xf numFmtId="175" fontId="12" fillId="0" borderId="0" xfId="145" applyNumberFormat="1" applyFont="1" applyFill="1" applyBorder="1" applyAlignment="1">
      <alignment horizontal="center"/>
    </xf>
    <xf numFmtId="0" fontId="11" fillId="3" borderId="5" xfId="0" applyFont="1" applyFill="1" applyBorder="1" applyAlignment="1">
      <alignment horizontal="center"/>
    </xf>
    <xf numFmtId="0" fontId="20" fillId="11" borderId="8" xfId="0" applyFont="1" applyFill="1" applyBorder="1" applyAlignment="1">
      <alignment horizontal="center"/>
    </xf>
    <xf numFmtId="2" fontId="20" fillId="11" borderId="8" xfId="0" applyNumberFormat="1" applyFont="1" applyFill="1" applyBorder="1" applyAlignment="1">
      <alignment horizontal="center"/>
    </xf>
    <xf numFmtId="172" fontId="20" fillId="11" borderId="9" xfId="0" applyNumberFormat="1" applyFont="1" applyFill="1" applyBorder="1" applyAlignment="1">
      <alignment horizontal="right"/>
    </xf>
    <xf numFmtId="0" fontId="20" fillId="11" borderId="10" xfId="0" applyFont="1" applyFill="1" applyBorder="1" applyAlignment="1">
      <alignment horizontal="center"/>
    </xf>
    <xf numFmtId="0" fontId="20" fillId="11" borderId="11" xfId="0" applyFont="1" applyFill="1" applyBorder="1" applyAlignment="1">
      <alignment horizontal="center"/>
    </xf>
    <xf numFmtId="1" fontId="20" fillId="11" borderId="11" xfId="0" applyNumberFormat="1" applyFont="1" applyFill="1" applyBorder="1" applyAlignment="1">
      <alignment horizontal="center"/>
    </xf>
    <xf numFmtId="172" fontId="20" fillId="11" borderId="12" xfId="0" applyNumberFormat="1" applyFont="1" applyFill="1" applyBorder="1" applyAlignment="1">
      <alignment horizontal="right"/>
    </xf>
    <xf numFmtId="173" fontId="20" fillId="11" borderId="11" xfId="0" applyNumberFormat="1" applyFont="1" applyFill="1" applyBorder="1" applyAlignment="1">
      <alignment horizontal="center"/>
    </xf>
    <xf numFmtId="9" fontId="20" fillId="11" borderId="11" xfId="0" applyNumberFormat="1" applyFont="1" applyFill="1" applyBorder="1" applyAlignment="1">
      <alignment horizontal="center"/>
    </xf>
    <xf numFmtId="172" fontId="20" fillId="11" borderId="10" xfId="0" applyNumberFormat="1" applyFont="1" applyFill="1" applyBorder="1" applyAlignment="1">
      <alignment horizontal="right"/>
    </xf>
    <xf numFmtId="167" fontId="25" fillId="8" borderId="28" xfId="0" applyNumberFormat="1" applyFont="1" applyFill="1" applyBorder="1" applyAlignment="1">
      <alignment horizontal="center"/>
    </xf>
    <xf numFmtId="0" fontId="9" fillId="21" borderId="2" xfId="0" applyFont="1" applyFill="1" applyBorder="1" applyAlignment="1">
      <alignment horizontal="center" vertical="center"/>
    </xf>
    <xf numFmtId="0" fontId="9" fillId="21" borderId="4" xfId="0" applyFont="1" applyFill="1" applyBorder="1" applyAlignment="1">
      <alignment horizontal="center" vertical="center"/>
    </xf>
    <xf numFmtId="0" fontId="12" fillId="9" borderId="4"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1" fillId="9" borderId="2"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7" xfId="0" applyFont="1" applyFill="1" applyBorder="1" applyAlignment="1">
      <alignment horizontal="center" vertical="center"/>
    </xf>
    <xf numFmtId="0" fontId="11" fillId="2" borderId="11" xfId="0" applyFont="1" applyFill="1" applyBorder="1" applyAlignment="1">
      <alignment horizontal="center" vertical="top"/>
    </xf>
    <xf numFmtId="0" fontId="11" fillId="2" borderId="12" xfId="0" applyFont="1" applyFill="1" applyBorder="1" applyAlignment="1">
      <alignment horizontal="center" vertical="top"/>
    </xf>
    <xf numFmtId="167" fontId="12" fillId="9" borderId="3" xfId="0" applyNumberFormat="1" applyFont="1" applyFill="1" applyBorder="1" applyAlignment="1">
      <alignment horizontal="center" vertical="center" wrapText="1"/>
    </xf>
    <xf numFmtId="167" fontId="12" fillId="9" borderId="0" xfId="0" applyNumberFormat="1" applyFont="1" applyFill="1" applyBorder="1" applyAlignment="1">
      <alignment horizontal="center" vertical="center" wrapText="1"/>
    </xf>
    <xf numFmtId="167" fontId="12" fillId="9" borderId="8" xfId="0" applyNumberFormat="1" applyFont="1" applyFill="1" applyBorder="1" applyAlignment="1">
      <alignment horizontal="center" vertical="center" wrapText="1"/>
    </xf>
    <xf numFmtId="0" fontId="11" fillId="14" borderId="11" xfId="0" applyFont="1" applyFill="1" applyBorder="1" applyAlignment="1">
      <alignment horizontal="center" vertical="top"/>
    </xf>
    <xf numFmtId="0" fontId="11" fillId="14" borderId="12" xfId="0" applyFont="1" applyFill="1" applyBorder="1" applyAlignment="1">
      <alignment horizontal="center" vertical="top"/>
    </xf>
    <xf numFmtId="0" fontId="11" fillId="18" borderId="27" xfId="0" applyFont="1" applyFill="1" applyBorder="1" applyAlignment="1">
      <alignment vertical="center"/>
    </xf>
    <xf numFmtId="0" fontId="11" fillId="18" borderId="23" xfId="0" applyFont="1" applyFill="1" applyBorder="1" applyAlignment="1">
      <alignment vertical="center"/>
    </xf>
    <xf numFmtId="0" fontId="11" fillId="17" borderId="27" xfId="0" applyFont="1" applyFill="1" applyBorder="1" applyAlignment="1">
      <alignment vertical="center"/>
    </xf>
    <xf numFmtId="0" fontId="11" fillId="17" borderId="24" xfId="0" applyFont="1" applyFill="1" applyBorder="1" applyAlignment="1">
      <alignment vertical="center"/>
    </xf>
    <xf numFmtId="0" fontId="11" fillId="17" borderId="23" xfId="0" applyFont="1" applyFill="1" applyBorder="1" applyAlignment="1">
      <alignment vertical="center"/>
    </xf>
    <xf numFmtId="0" fontId="11" fillId="18" borderId="24" xfId="0" applyFont="1" applyFill="1" applyBorder="1" applyAlignment="1">
      <alignment vertical="center"/>
    </xf>
    <xf numFmtId="0" fontId="11" fillId="11" borderId="10" xfId="0" applyFont="1" applyFill="1" applyBorder="1" applyAlignment="1">
      <alignment horizontal="center"/>
    </xf>
    <xf numFmtId="0" fontId="11" fillId="11" borderId="12" xfId="0" applyFont="1" applyFill="1" applyBorder="1" applyAlignment="1">
      <alignment horizontal="center"/>
    </xf>
    <xf numFmtId="0" fontId="25" fillId="8" borderId="10" xfId="0" applyFont="1" applyFill="1" applyBorder="1" applyAlignment="1">
      <alignment horizontal="center"/>
    </xf>
    <xf numFmtId="0" fontId="25" fillId="8" borderId="12" xfId="0" applyFont="1" applyFill="1" applyBorder="1" applyAlignment="1">
      <alignment horizontal="center"/>
    </xf>
    <xf numFmtId="0" fontId="11" fillId="16" borderId="0" xfId="0" applyFont="1" applyFill="1" applyBorder="1" applyAlignment="1">
      <alignment horizontal="left" vertical="top"/>
    </xf>
    <xf numFmtId="0" fontId="15" fillId="10" borderId="2" xfId="0" applyFont="1" applyFill="1" applyBorder="1" applyAlignment="1">
      <alignment horizontal="center"/>
    </xf>
    <xf numFmtId="0" fontId="15" fillId="10" borderId="4" xfId="0" applyFont="1" applyFill="1" applyBorder="1" applyAlignment="1">
      <alignment horizontal="center"/>
    </xf>
    <xf numFmtId="0" fontId="11" fillId="7" borderId="2"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11" fillId="13" borderId="2" xfId="0" applyFont="1" applyFill="1" applyBorder="1" applyAlignment="1">
      <alignment horizontal="center" vertical="center"/>
    </xf>
    <xf numFmtId="0" fontId="11" fillId="13" borderId="4" xfId="0" applyFont="1" applyFill="1" applyBorder="1" applyAlignment="1">
      <alignment horizontal="center" vertical="center"/>
    </xf>
  </cellXfs>
  <cellStyles count="296">
    <cellStyle name="Currency" xfId="145" builtinId="4"/>
    <cellStyle name="Followed Hyperlink" xfId="2"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Hyperlink" xfId="1"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cellStyle name="Normal" xfId="0" builtinId="0"/>
    <cellStyle name="Normal 148" xfId="4" xr:uid="{00000000-0005-0000-0000-000025010000}"/>
    <cellStyle name="Normal 2" xfId="3" xr:uid="{00000000-0005-0000-0000-000026010000}"/>
    <cellStyle name="Percent" xfId="295"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88900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741400" y="252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1:C40"/>
  <sheetViews>
    <sheetView tabSelected="1" topLeftCell="B1" workbookViewId="0">
      <selection activeCell="C4" sqref="C4"/>
    </sheetView>
  </sheetViews>
  <sheetFormatPr baseColWidth="10" defaultColWidth="10.6640625" defaultRowHeight="16" x14ac:dyDescent="0.2"/>
  <cols>
    <col min="1" max="1" width="2" style="25" customWidth="1"/>
    <col min="2" max="2" width="31.6640625" style="25" customWidth="1"/>
    <col min="3" max="3" width="144.33203125" style="25" customWidth="1"/>
    <col min="4" max="16384" width="10.6640625" style="25"/>
  </cols>
  <sheetData>
    <row r="1" spans="2:3" ht="8" customHeight="1" thickBot="1" x14ac:dyDescent="0.25"/>
    <row r="2" spans="2:3" ht="62" customHeight="1" x14ac:dyDescent="0.2">
      <c r="B2" s="346" t="s">
        <v>505</v>
      </c>
      <c r="C2" s="347"/>
    </row>
    <row r="3" spans="2:3" x14ac:dyDescent="0.2">
      <c r="B3" s="286" t="s">
        <v>317</v>
      </c>
      <c r="C3" s="19" t="s">
        <v>318</v>
      </c>
    </row>
    <row r="4" spans="2:3" s="98" customFormat="1" ht="42" customHeight="1" x14ac:dyDescent="0.2">
      <c r="B4" s="287" t="s">
        <v>498</v>
      </c>
      <c r="C4" s="96" t="s">
        <v>382</v>
      </c>
    </row>
    <row r="5" spans="2:3" ht="42" customHeight="1" x14ac:dyDescent="0.2">
      <c r="B5" s="287" t="s">
        <v>499</v>
      </c>
      <c r="C5" s="96" t="s">
        <v>383</v>
      </c>
    </row>
    <row r="6" spans="2:3" ht="42" customHeight="1" x14ac:dyDescent="0.2">
      <c r="B6" s="287" t="s">
        <v>309</v>
      </c>
      <c r="C6" s="97" t="s">
        <v>381</v>
      </c>
    </row>
    <row r="7" spans="2:3" ht="42" customHeight="1" x14ac:dyDescent="0.2">
      <c r="B7" s="287" t="s">
        <v>310</v>
      </c>
      <c r="C7" s="97" t="s">
        <v>384</v>
      </c>
    </row>
    <row r="8" spans="2:3" ht="42" customHeight="1" x14ac:dyDescent="0.2">
      <c r="B8" s="287" t="s">
        <v>311</v>
      </c>
      <c r="C8" s="97" t="s">
        <v>385</v>
      </c>
    </row>
    <row r="9" spans="2:3" ht="42" customHeight="1" x14ac:dyDescent="0.2">
      <c r="B9" s="287" t="s">
        <v>312</v>
      </c>
      <c r="C9" s="97" t="s">
        <v>386</v>
      </c>
    </row>
    <row r="10" spans="2:3" ht="42" customHeight="1" x14ac:dyDescent="0.2">
      <c r="B10" s="287" t="s">
        <v>313</v>
      </c>
      <c r="C10" s="97" t="s">
        <v>417</v>
      </c>
    </row>
    <row r="11" spans="2:3" ht="42" customHeight="1" x14ac:dyDescent="0.2">
      <c r="B11" s="287" t="s">
        <v>314</v>
      </c>
      <c r="C11" s="97" t="s">
        <v>387</v>
      </c>
    </row>
    <row r="12" spans="2:3" s="98" customFormat="1" ht="42" customHeight="1" x14ac:dyDescent="0.2">
      <c r="B12" s="287" t="s">
        <v>315</v>
      </c>
      <c r="C12" s="96" t="s">
        <v>388</v>
      </c>
    </row>
    <row r="13" spans="2:3" s="98" customFormat="1" ht="42" customHeight="1" x14ac:dyDescent="0.2">
      <c r="B13" s="287" t="s">
        <v>316</v>
      </c>
      <c r="C13" s="96" t="s">
        <v>389</v>
      </c>
    </row>
    <row r="14" spans="2:3" ht="42" customHeight="1" x14ac:dyDescent="0.2">
      <c r="B14" s="287" t="s">
        <v>319</v>
      </c>
      <c r="C14" s="97" t="s">
        <v>390</v>
      </c>
    </row>
    <row r="15" spans="2:3" ht="37.5" customHeight="1" thickBot="1" x14ac:dyDescent="0.25">
      <c r="B15" s="288" t="s">
        <v>497</v>
      </c>
      <c r="C15" s="285" t="s">
        <v>320</v>
      </c>
    </row>
    <row r="16" spans="2:3" x14ac:dyDescent="0.2">
      <c r="B16" s="24"/>
    </row>
    <row r="17" spans="2:2" x14ac:dyDescent="0.2">
      <c r="B17" s="24"/>
    </row>
    <row r="18" spans="2:2" x14ac:dyDescent="0.2">
      <c r="B18" s="24"/>
    </row>
    <row r="19" spans="2:2" x14ac:dyDescent="0.2">
      <c r="B19" s="24"/>
    </row>
    <row r="20" spans="2:2" x14ac:dyDescent="0.2">
      <c r="B20" s="24"/>
    </row>
    <row r="21" spans="2:2" x14ac:dyDescent="0.2">
      <c r="B21" s="24"/>
    </row>
    <row r="22" spans="2:2" x14ac:dyDescent="0.2">
      <c r="B22" s="24"/>
    </row>
    <row r="23" spans="2:2" x14ac:dyDescent="0.2">
      <c r="B23" s="24"/>
    </row>
    <row r="24" spans="2:2" x14ac:dyDescent="0.2">
      <c r="B24" s="24"/>
    </row>
    <row r="25" spans="2:2" x14ac:dyDescent="0.2">
      <c r="B25" s="24"/>
    </row>
    <row r="26" spans="2:2" x14ac:dyDescent="0.2">
      <c r="B26" s="24"/>
    </row>
    <row r="27" spans="2:2" x14ac:dyDescent="0.2">
      <c r="B27" s="24"/>
    </row>
    <row r="28" spans="2:2" x14ac:dyDescent="0.2">
      <c r="B28" s="24"/>
    </row>
    <row r="29" spans="2:2" x14ac:dyDescent="0.2">
      <c r="B29" s="24"/>
    </row>
    <row r="30" spans="2:2" x14ac:dyDescent="0.2">
      <c r="B30" s="24"/>
    </row>
    <row r="31" spans="2:2" x14ac:dyDescent="0.2">
      <c r="B31" s="24"/>
    </row>
    <row r="32" spans="2:2" x14ac:dyDescent="0.2">
      <c r="B32" s="24"/>
    </row>
    <row r="33" spans="2:2" x14ac:dyDescent="0.2">
      <c r="B33" s="24"/>
    </row>
    <row r="34" spans="2:2" x14ac:dyDescent="0.2">
      <c r="B34" s="24"/>
    </row>
    <row r="35" spans="2:2" x14ac:dyDescent="0.2">
      <c r="B35" s="24"/>
    </row>
    <row r="36" spans="2:2" x14ac:dyDescent="0.2">
      <c r="B36" s="24"/>
    </row>
    <row r="37" spans="2:2" x14ac:dyDescent="0.2">
      <c r="B37" s="24"/>
    </row>
    <row r="38" spans="2:2" x14ac:dyDescent="0.2">
      <c r="B38" s="24"/>
    </row>
    <row r="39" spans="2:2" x14ac:dyDescent="0.2">
      <c r="B39" s="24"/>
    </row>
    <row r="40" spans="2:2" x14ac:dyDescent="0.2">
      <c r="B40" s="24"/>
    </row>
  </sheetData>
  <mergeCells count="1">
    <mergeCell ref="B2:C2"/>
  </mergeCells>
  <hyperlinks>
    <hyperlink ref="B5" location="Personnel!A1" display="STEP 1: Personnel" xr:uid="{00000000-0004-0000-0000-000000000000}"/>
    <hyperlink ref="B4" location="Locations!A1" display="STEP 2: Locations" xr:uid="{00000000-0004-0000-0000-000001000000}"/>
    <hyperlink ref="B6" location="'Personnel Capacity'!A1" display="STEP 3: Personnel Capacity" xr:uid="{00000000-0004-0000-0000-000002000000}"/>
    <hyperlink ref="B7" location="'Drug costs'!A1" display="STEP 4: Drug Costs" xr:uid="{00000000-0004-0000-0000-000003000000}"/>
    <hyperlink ref="B8" location="'Drug probability'!A1" display="STEP 5: Drug Probability" xr:uid="{00000000-0004-0000-0000-000004000000}"/>
    <hyperlink ref="B9" location="Equipment!A1" display="STEP 6: Equipment" xr:uid="{00000000-0004-0000-0000-000005000000}"/>
    <hyperlink ref="B10" location="'Equipment costs'!A1" display="STEP 7: Equipment costs" xr:uid="{00000000-0004-0000-0000-000006000000}"/>
    <hyperlink ref="B11" location="'Lab info'!A1" display="STEP 8: Lab info" xr:uid="{00000000-0004-0000-0000-000007000000}"/>
    <hyperlink ref="B12" location="'Electricity costs'!A1" display="STEP 9: Electricity cost" xr:uid="{00000000-0004-0000-0000-000008000000}"/>
    <hyperlink ref="B13" location="Indirect!A1" display="STEP 10: Indirect costs" xr:uid="{00000000-0004-0000-0000-000009000000}"/>
    <hyperlink ref="B14" location="Assumptions!A1" display="STEP 11: Document Assumptions" xr:uid="{00000000-0004-0000-0000-00000A000000}"/>
    <hyperlink ref="B15" location="'FINAL RESULT'!A1" display="STEP 11: ANC Care Cost"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5"/>
  <sheetViews>
    <sheetView workbookViewId="0">
      <selection activeCell="H17" sqref="H17"/>
    </sheetView>
  </sheetViews>
  <sheetFormatPr baseColWidth="10" defaultColWidth="10.83203125" defaultRowHeight="16" x14ac:dyDescent="0.2"/>
  <cols>
    <col min="1" max="1" width="4" style="34" customWidth="1"/>
    <col min="2" max="2" width="20.33203125" style="80" customWidth="1"/>
    <col min="3" max="3" width="20.83203125" style="80" customWidth="1"/>
    <col min="4" max="4" width="22.1640625" style="80" customWidth="1"/>
    <col min="5" max="5" width="20.5" style="80" customWidth="1"/>
    <col min="6" max="6" width="20.83203125" style="80" customWidth="1"/>
    <col min="7" max="7" width="29" style="80" customWidth="1"/>
    <col min="8" max="8" width="28.33203125" style="80" bestFit="1" customWidth="1"/>
    <col min="9" max="9" width="21" style="80" customWidth="1"/>
    <col min="10" max="10" width="14.83203125" style="80" customWidth="1"/>
    <col min="11" max="11" width="19.83203125" style="80" customWidth="1"/>
    <col min="12" max="12" width="10.83203125" style="80"/>
    <col min="13" max="16384" width="10.83203125" style="25"/>
  </cols>
  <sheetData>
    <row r="1" spans="1:12" s="32" customFormat="1" ht="21" customHeight="1" thickBot="1" x14ac:dyDescent="0.25">
      <c r="A1" s="33"/>
      <c r="B1" s="256" t="s">
        <v>197</v>
      </c>
      <c r="C1" s="257" t="s">
        <v>202</v>
      </c>
      <c r="D1" s="257" t="s">
        <v>304</v>
      </c>
      <c r="E1" s="257" t="s">
        <v>307</v>
      </c>
      <c r="F1" s="257" t="s">
        <v>419</v>
      </c>
      <c r="G1" s="257" t="s">
        <v>306</v>
      </c>
      <c r="H1" s="257" t="s">
        <v>420</v>
      </c>
      <c r="I1" s="362" t="s">
        <v>421</v>
      </c>
      <c r="J1" s="362"/>
      <c r="K1" s="363"/>
      <c r="L1" s="155"/>
    </row>
    <row r="2" spans="1:12" ht="16" customHeight="1" x14ac:dyDescent="0.2">
      <c r="B2" s="354" t="s">
        <v>271</v>
      </c>
      <c r="C2" s="351" t="s">
        <v>422</v>
      </c>
      <c r="D2" s="351" t="s">
        <v>423</v>
      </c>
      <c r="E2" s="351" t="s">
        <v>305</v>
      </c>
      <c r="F2" s="351" t="s">
        <v>426</v>
      </c>
      <c r="G2" s="351" t="s">
        <v>424</v>
      </c>
      <c r="H2" s="351" t="s">
        <v>425</v>
      </c>
      <c r="I2" s="351" t="s">
        <v>427</v>
      </c>
      <c r="J2" s="351"/>
      <c r="K2" s="348"/>
    </row>
    <row r="3" spans="1:12" x14ac:dyDescent="0.2">
      <c r="B3" s="355"/>
      <c r="C3" s="352"/>
      <c r="D3" s="352"/>
      <c r="E3" s="352"/>
      <c r="F3" s="352"/>
      <c r="G3" s="352"/>
      <c r="H3" s="352"/>
      <c r="I3" s="352"/>
      <c r="J3" s="352"/>
      <c r="K3" s="349"/>
    </row>
    <row r="4" spans="1:12" x14ac:dyDescent="0.2">
      <c r="B4" s="355"/>
      <c r="C4" s="352"/>
      <c r="D4" s="352"/>
      <c r="E4" s="352"/>
      <c r="F4" s="352"/>
      <c r="G4" s="352"/>
      <c r="H4" s="352"/>
      <c r="I4" s="352"/>
      <c r="J4" s="352"/>
      <c r="K4" s="349"/>
    </row>
    <row r="5" spans="1:12" x14ac:dyDescent="0.2">
      <c r="B5" s="355"/>
      <c r="C5" s="352"/>
      <c r="D5" s="352"/>
      <c r="E5" s="352"/>
      <c r="F5" s="352"/>
      <c r="G5" s="352"/>
      <c r="H5" s="352"/>
      <c r="I5" s="352"/>
      <c r="J5" s="352"/>
      <c r="K5" s="349"/>
    </row>
    <row r="6" spans="1:12" x14ac:dyDescent="0.2">
      <c r="B6" s="355"/>
      <c r="C6" s="352"/>
      <c r="D6" s="352"/>
      <c r="E6" s="352"/>
      <c r="F6" s="352"/>
      <c r="G6" s="352"/>
      <c r="H6" s="352"/>
      <c r="I6" s="352"/>
      <c r="J6" s="352"/>
      <c r="K6" s="349"/>
    </row>
    <row r="7" spans="1:12" ht="17" thickBot="1" x14ac:dyDescent="0.25">
      <c r="B7" s="356"/>
      <c r="C7" s="353"/>
      <c r="D7" s="353"/>
      <c r="E7" s="353"/>
      <c r="F7" s="353"/>
      <c r="G7" s="353"/>
      <c r="H7" s="353"/>
      <c r="I7" s="353"/>
      <c r="J7" s="353"/>
      <c r="K7" s="350"/>
    </row>
    <row r="8" spans="1:12" ht="17" thickBot="1" x14ac:dyDescent="0.25">
      <c r="B8" s="223" t="s">
        <v>246</v>
      </c>
      <c r="C8" s="258">
        <v>143</v>
      </c>
      <c r="D8" s="259">
        <f>C8/143</f>
        <v>1</v>
      </c>
      <c r="E8" s="260">
        <v>5.5</v>
      </c>
      <c r="F8" s="260">
        <f>C8*E8</f>
        <v>786.5</v>
      </c>
      <c r="G8" s="260">
        <v>5.5</v>
      </c>
      <c r="H8" s="260">
        <f>C8*G8</f>
        <v>786.5</v>
      </c>
      <c r="I8" s="261"/>
      <c r="J8" s="262" t="s">
        <v>307</v>
      </c>
      <c r="K8" s="263" t="s">
        <v>308</v>
      </c>
    </row>
    <row r="9" spans="1:12" x14ac:dyDescent="0.2">
      <c r="B9" s="89" t="s">
        <v>247</v>
      </c>
      <c r="C9" s="122">
        <v>89</v>
      </c>
      <c r="D9" s="132">
        <f>C9/143</f>
        <v>0.6223776223776224</v>
      </c>
      <c r="E9" s="264">
        <v>10</v>
      </c>
      <c r="F9" s="264">
        <f>C9*E9</f>
        <v>890</v>
      </c>
      <c r="G9" s="264">
        <f>E9+5</f>
        <v>15</v>
      </c>
      <c r="H9" s="264">
        <f>C9*G9</f>
        <v>1335</v>
      </c>
      <c r="I9" s="265" t="s">
        <v>216</v>
      </c>
      <c r="J9" s="266">
        <f>SUM(F8:F17)/SUM(C8:C17)</f>
        <v>12.176966292134832</v>
      </c>
      <c r="K9" s="267">
        <f>SUM(H8:H17)/SUM(C8:C17)</f>
        <v>12.32003745318352</v>
      </c>
    </row>
    <row r="10" spans="1:12" x14ac:dyDescent="0.2">
      <c r="B10" s="89" t="s">
        <v>248</v>
      </c>
      <c r="C10" s="122">
        <v>82</v>
      </c>
      <c r="D10" s="132">
        <f t="shared" ref="D10:D16" si="0">C10/143</f>
        <v>0.57342657342657344</v>
      </c>
      <c r="E10" s="264">
        <v>5.5</v>
      </c>
      <c r="F10" s="264">
        <f>C10*E10</f>
        <v>451</v>
      </c>
      <c r="G10" s="264">
        <v>5.5</v>
      </c>
      <c r="H10" s="264">
        <f t="shared" ref="H10:H14" si="1">C10*G10</f>
        <v>451</v>
      </c>
      <c r="I10" s="265" t="s">
        <v>428</v>
      </c>
      <c r="J10" s="266">
        <f>SUM(C8:C17)/143</f>
        <v>3.7342657342657342</v>
      </c>
      <c r="K10" s="267">
        <f>SUM(C8:C17)/143</f>
        <v>3.7342657342657342</v>
      </c>
    </row>
    <row r="11" spans="1:12" ht="17" thickBot="1" x14ac:dyDescent="0.25">
      <c r="B11" s="89" t="s">
        <v>249</v>
      </c>
      <c r="C11" s="122">
        <v>55</v>
      </c>
      <c r="D11" s="132">
        <f>C11/143</f>
        <v>0.38461538461538464</v>
      </c>
      <c r="E11" s="264">
        <v>40</v>
      </c>
      <c r="F11" s="264">
        <f t="shared" ref="F11:F17" si="2">C11*E11</f>
        <v>2200</v>
      </c>
      <c r="G11" s="264">
        <v>40</v>
      </c>
      <c r="H11" s="264">
        <f>C11*G11</f>
        <v>2200</v>
      </c>
      <c r="I11" s="268" t="s">
        <v>429</v>
      </c>
      <c r="J11" s="269">
        <f>J10*J9</f>
        <v>45.472027972027973</v>
      </c>
      <c r="K11" s="270">
        <f>K9*K10</f>
        <v>46.006293706293704</v>
      </c>
    </row>
    <row r="12" spans="1:12" x14ac:dyDescent="0.2">
      <c r="B12" s="89" t="s">
        <v>250</v>
      </c>
      <c r="C12" s="122">
        <v>51</v>
      </c>
      <c r="D12" s="132">
        <f t="shared" si="0"/>
        <v>0.35664335664335667</v>
      </c>
      <c r="E12" s="264">
        <v>12</v>
      </c>
      <c r="F12" s="264">
        <f>C12*E12</f>
        <v>612</v>
      </c>
      <c r="G12" s="264">
        <v>12</v>
      </c>
      <c r="H12" s="264">
        <f>C12*G12</f>
        <v>612</v>
      </c>
      <c r="I12" s="271"/>
      <c r="J12" s="271"/>
      <c r="K12" s="272"/>
    </row>
    <row r="13" spans="1:12" x14ac:dyDescent="0.2">
      <c r="B13" s="89" t="s">
        <v>251</v>
      </c>
      <c r="C13" s="122">
        <v>45</v>
      </c>
      <c r="D13" s="132">
        <f t="shared" si="0"/>
        <v>0.31468531468531469</v>
      </c>
      <c r="E13" s="264">
        <v>10</v>
      </c>
      <c r="F13" s="264">
        <f t="shared" si="2"/>
        <v>450</v>
      </c>
      <c r="G13" s="264">
        <v>15</v>
      </c>
      <c r="H13" s="264">
        <f>C13*G13</f>
        <v>675</v>
      </c>
      <c r="I13" s="271"/>
      <c r="J13" s="271"/>
      <c r="K13" s="94"/>
    </row>
    <row r="14" spans="1:12" x14ac:dyDescent="0.2">
      <c r="B14" s="89" t="s">
        <v>252</v>
      </c>
      <c r="C14" s="122">
        <v>30</v>
      </c>
      <c r="D14" s="132">
        <f t="shared" si="0"/>
        <v>0.20979020979020979</v>
      </c>
      <c r="E14" s="264">
        <v>8</v>
      </c>
      <c r="F14" s="264">
        <f t="shared" si="2"/>
        <v>240</v>
      </c>
      <c r="G14" s="264">
        <v>8</v>
      </c>
      <c r="H14" s="264">
        <f t="shared" si="1"/>
        <v>240</v>
      </c>
      <c r="I14" s="271"/>
      <c r="J14" s="271"/>
      <c r="K14" s="94"/>
    </row>
    <row r="15" spans="1:12" x14ac:dyDescent="0.2">
      <c r="B15" s="89" t="s">
        <v>253</v>
      </c>
      <c r="C15" s="122">
        <v>21</v>
      </c>
      <c r="D15" s="132">
        <f t="shared" si="0"/>
        <v>0.14685314685314685</v>
      </c>
      <c r="E15" s="264">
        <v>33</v>
      </c>
      <c r="F15" s="264">
        <f t="shared" si="2"/>
        <v>693</v>
      </c>
      <c r="G15" s="264">
        <v>33</v>
      </c>
      <c r="H15" s="264">
        <v>9.4</v>
      </c>
      <c r="I15" s="271"/>
      <c r="J15" s="271"/>
      <c r="K15" s="94"/>
    </row>
    <row r="16" spans="1:12" x14ac:dyDescent="0.2">
      <c r="B16" s="89" t="s">
        <v>203</v>
      </c>
      <c r="C16" s="122">
        <v>14</v>
      </c>
      <c r="D16" s="132">
        <f t="shared" si="0"/>
        <v>9.7902097902097904E-2</v>
      </c>
      <c r="E16" s="264">
        <v>10</v>
      </c>
      <c r="F16" s="264">
        <f t="shared" si="2"/>
        <v>140</v>
      </c>
      <c r="G16" s="264">
        <v>15</v>
      </c>
      <c r="H16" s="264">
        <f>C16*G16</f>
        <v>210</v>
      </c>
      <c r="I16" s="271"/>
      <c r="J16" s="271"/>
      <c r="K16" s="94"/>
    </row>
    <row r="17" spans="2:11" ht="17" thickBot="1" x14ac:dyDescent="0.25">
      <c r="B17" s="90" t="s">
        <v>418</v>
      </c>
      <c r="C17" s="146">
        <v>4</v>
      </c>
      <c r="D17" s="273">
        <f>C17/143</f>
        <v>2.7972027972027972E-2</v>
      </c>
      <c r="E17" s="274">
        <v>10</v>
      </c>
      <c r="F17" s="274">
        <f t="shared" si="2"/>
        <v>40</v>
      </c>
      <c r="G17" s="274">
        <v>15</v>
      </c>
      <c r="H17" s="274">
        <f>C17*G17</f>
        <v>60</v>
      </c>
      <c r="I17" s="275"/>
      <c r="J17" s="275"/>
      <c r="K17" s="95"/>
    </row>
    <row r="18" spans="2:11" x14ac:dyDescent="0.2">
      <c r="B18" s="276"/>
      <c r="C18" s="276"/>
      <c r="D18" s="276"/>
      <c r="E18" s="276"/>
      <c r="F18" s="276"/>
      <c r="G18" s="276"/>
      <c r="H18" s="276"/>
    </row>
    <row r="19" spans="2:11" x14ac:dyDescent="0.2">
      <c r="B19" s="276"/>
      <c r="C19" s="276"/>
      <c r="D19" s="276"/>
      <c r="E19" s="276"/>
      <c r="F19" s="276"/>
      <c r="G19" s="276"/>
      <c r="H19" s="276"/>
    </row>
    <row r="20" spans="2:11" x14ac:dyDescent="0.2">
      <c r="B20" s="276"/>
      <c r="C20" s="276"/>
      <c r="D20" s="276"/>
      <c r="E20" s="276"/>
      <c r="F20" s="276"/>
      <c r="G20" s="276"/>
      <c r="H20" s="276"/>
    </row>
    <row r="21" spans="2:11" x14ac:dyDescent="0.2">
      <c r="B21" s="276"/>
      <c r="C21" s="276"/>
    </row>
    <row r="22" spans="2:11" x14ac:dyDescent="0.2">
      <c r="B22" s="276"/>
      <c r="C22" s="276"/>
    </row>
    <row r="23" spans="2:11" x14ac:dyDescent="0.2">
      <c r="B23" s="276"/>
      <c r="C23" s="276"/>
    </row>
    <row r="24" spans="2:11" x14ac:dyDescent="0.2">
      <c r="B24" s="276"/>
      <c r="C24" s="276"/>
    </row>
    <row r="25" spans="2:11" x14ac:dyDescent="0.2">
      <c r="B25" s="276"/>
      <c r="C25" s="276"/>
    </row>
  </sheetData>
  <sortState xmlns:xlrd2="http://schemas.microsoft.com/office/spreadsheetml/2017/richdata2" ref="B2:H13">
    <sortCondition descending="1" ref="D2"/>
  </sortState>
  <mergeCells count="9">
    <mergeCell ref="I2:K7"/>
    <mergeCell ref="I1:K1"/>
    <mergeCell ref="H2:H7"/>
    <mergeCell ref="B2:B7"/>
    <mergeCell ref="C2:C7"/>
    <mergeCell ref="D2:D7"/>
    <mergeCell ref="E2:E7"/>
    <mergeCell ref="F2:F7"/>
    <mergeCell ref="G2:G7"/>
  </mergeCell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0"/>
  <sheetViews>
    <sheetView workbookViewId="0">
      <selection activeCell="L9" sqref="L9:L15"/>
    </sheetView>
  </sheetViews>
  <sheetFormatPr baseColWidth="10" defaultColWidth="10.83203125" defaultRowHeight="16" x14ac:dyDescent="0.2"/>
  <cols>
    <col min="1" max="1" width="32.83203125" bestFit="1" customWidth="1"/>
    <col min="3" max="3" width="12.5" customWidth="1"/>
    <col min="4" max="4" width="10.83203125" customWidth="1"/>
  </cols>
  <sheetData>
    <row r="1" spans="1:3" ht="17" thickBot="1" x14ac:dyDescent="0.25">
      <c r="A1" s="8" t="s">
        <v>186</v>
      </c>
      <c r="B1" s="9" t="s">
        <v>41</v>
      </c>
      <c r="C1" s="10" t="s">
        <v>217</v>
      </c>
    </row>
    <row r="2" spans="1:3" x14ac:dyDescent="0.2">
      <c r="A2" s="14" t="s">
        <v>147</v>
      </c>
      <c r="B2" s="15">
        <v>2</v>
      </c>
      <c r="C2" s="16">
        <v>50000</v>
      </c>
    </row>
    <row r="3" spans="1:3" x14ac:dyDescent="0.2">
      <c r="A3" s="11" t="s">
        <v>148</v>
      </c>
      <c r="B3" s="6">
        <v>16</v>
      </c>
      <c r="C3" s="17">
        <v>6968.75</v>
      </c>
    </row>
    <row r="4" spans="1:3" x14ac:dyDescent="0.2">
      <c r="A4" s="11" t="s">
        <v>149</v>
      </c>
      <c r="B4" s="6">
        <v>11</v>
      </c>
      <c r="C4" s="17">
        <v>7000</v>
      </c>
    </row>
    <row r="5" spans="1:3" x14ac:dyDescent="0.2">
      <c r="A5" s="11" t="s">
        <v>150</v>
      </c>
      <c r="B5" s="6">
        <v>2</v>
      </c>
      <c r="C5" s="17">
        <v>6000</v>
      </c>
    </row>
    <row r="6" spans="1:3" x14ac:dyDescent="0.2">
      <c r="A6" s="11" t="s">
        <v>151</v>
      </c>
      <c r="B6" s="6">
        <v>1</v>
      </c>
      <c r="C6" s="17">
        <v>7000</v>
      </c>
    </row>
    <row r="7" spans="1:3" x14ac:dyDescent="0.2">
      <c r="A7" s="11" t="s">
        <v>152</v>
      </c>
      <c r="B7" s="6">
        <v>8</v>
      </c>
      <c r="C7" s="17">
        <v>8762.5</v>
      </c>
    </row>
    <row r="8" spans="1:3" x14ac:dyDescent="0.2">
      <c r="A8" s="11" t="s">
        <v>153</v>
      </c>
      <c r="B8" s="6">
        <v>8</v>
      </c>
      <c r="C8" s="17">
        <v>8912.5</v>
      </c>
    </row>
    <row r="9" spans="1:3" x14ac:dyDescent="0.2">
      <c r="A9" s="11" t="s">
        <v>154</v>
      </c>
      <c r="B9" s="6">
        <v>1</v>
      </c>
      <c r="C9" s="17">
        <v>12000</v>
      </c>
    </row>
    <row r="10" spans="1:3" x14ac:dyDescent="0.2">
      <c r="A10" s="11" t="s">
        <v>155</v>
      </c>
      <c r="B10" s="6">
        <v>1</v>
      </c>
      <c r="C10" s="17">
        <v>14000</v>
      </c>
    </row>
    <row r="11" spans="1:3" x14ac:dyDescent="0.2">
      <c r="A11" s="11" t="s">
        <v>156</v>
      </c>
      <c r="B11" s="6">
        <v>1</v>
      </c>
      <c r="C11" s="17">
        <v>7000</v>
      </c>
    </row>
    <row r="12" spans="1:3" x14ac:dyDescent="0.2">
      <c r="A12" s="11" t="s">
        <v>157</v>
      </c>
      <c r="B12" s="6">
        <v>24</v>
      </c>
      <c r="C12" s="17">
        <v>12868.055555555555</v>
      </c>
    </row>
    <row r="13" spans="1:3" x14ac:dyDescent="0.2">
      <c r="A13" s="11" t="s">
        <v>158</v>
      </c>
      <c r="B13" s="6">
        <v>1</v>
      </c>
      <c r="C13" s="17">
        <v>7000</v>
      </c>
    </row>
    <row r="14" spans="1:3" x14ac:dyDescent="0.2">
      <c r="A14" s="11" t="s">
        <v>159</v>
      </c>
      <c r="B14" s="6">
        <v>3</v>
      </c>
      <c r="C14" s="17">
        <v>10961.111111111109</v>
      </c>
    </row>
    <row r="15" spans="1:3" x14ac:dyDescent="0.2">
      <c r="A15" s="11" t="s">
        <v>160</v>
      </c>
      <c r="B15" s="6">
        <v>3</v>
      </c>
      <c r="C15" s="17">
        <v>6000</v>
      </c>
    </row>
    <row r="16" spans="1:3" x14ac:dyDescent="0.2">
      <c r="A16" s="11" t="s">
        <v>161</v>
      </c>
      <c r="B16" s="6">
        <v>17</v>
      </c>
      <c r="C16" s="17">
        <v>5970.588235294118</v>
      </c>
    </row>
    <row r="17" spans="1:3" x14ac:dyDescent="0.2">
      <c r="A17" s="11" t="s">
        <v>162</v>
      </c>
      <c r="B17" s="6">
        <v>17</v>
      </c>
      <c r="C17" s="17">
        <v>6058.8235294117649</v>
      </c>
    </row>
    <row r="18" spans="1:3" x14ac:dyDescent="0.2">
      <c r="A18" s="11" t="s">
        <v>163</v>
      </c>
      <c r="B18" s="6">
        <v>4</v>
      </c>
      <c r="C18" s="17">
        <v>25000</v>
      </c>
    </row>
    <row r="19" spans="1:3" x14ac:dyDescent="0.2">
      <c r="A19" s="11" t="s">
        <v>164</v>
      </c>
      <c r="B19" s="6">
        <v>1</v>
      </c>
      <c r="C19" s="17">
        <v>30700</v>
      </c>
    </row>
    <row r="20" spans="1:3" x14ac:dyDescent="0.2">
      <c r="A20" s="11" t="s">
        <v>165</v>
      </c>
      <c r="B20" s="6">
        <v>1</v>
      </c>
      <c r="C20" s="17">
        <v>40800</v>
      </c>
    </row>
    <row r="21" spans="1:3" x14ac:dyDescent="0.2">
      <c r="A21" s="11" t="s">
        <v>166</v>
      </c>
      <c r="B21" s="6">
        <v>1</v>
      </c>
      <c r="C21" s="17">
        <v>40800</v>
      </c>
    </row>
    <row r="22" spans="1:3" x14ac:dyDescent="0.2">
      <c r="A22" s="11" t="s">
        <v>167</v>
      </c>
      <c r="B22" s="6">
        <v>2</v>
      </c>
      <c r="C22" s="17">
        <v>37400</v>
      </c>
    </row>
    <row r="23" spans="1:3" x14ac:dyDescent="0.2">
      <c r="A23" s="11" t="s">
        <v>168</v>
      </c>
      <c r="B23" s="6">
        <v>1</v>
      </c>
      <c r="C23" s="17">
        <v>11000</v>
      </c>
    </row>
    <row r="24" spans="1:3" x14ac:dyDescent="0.2">
      <c r="A24" s="11" t="s">
        <v>169</v>
      </c>
      <c r="B24" s="6">
        <v>1</v>
      </c>
      <c r="C24" s="17">
        <v>6000</v>
      </c>
    </row>
    <row r="25" spans="1:3" x14ac:dyDescent="0.2">
      <c r="A25" s="11" t="s">
        <v>170</v>
      </c>
      <c r="B25" s="6">
        <v>2</v>
      </c>
      <c r="C25" s="17">
        <v>6000</v>
      </c>
    </row>
    <row r="26" spans="1:3" x14ac:dyDescent="0.2">
      <c r="A26" s="11" t="s">
        <v>171</v>
      </c>
      <c r="B26" s="6">
        <v>1</v>
      </c>
      <c r="C26" s="17">
        <v>4583.33</v>
      </c>
    </row>
    <row r="27" spans="1:3" x14ac:dyDescent="0.2">
      <c r="A27" s="11" t="s">
        <v>172</v>
      </c>
      <c r="B27" s="6">
        <v>1</v>
      </c>
      <c r="C27" s="17">
        <v>46416.666666666701</v>
      </c>
    </row>
    <row r="28" spans="1:3" x14ac:dyDescent="0.2">
      <c r="A28" s="11" t="s">
        <v>173</v>
      </c>
      <c r="B28" s="6">
        <v>1</v>
      </c>
      <c r="C28" s="17">
        <v>68000</v>
      </c>
    </row>
    <row r="29" spans="1:3" x14ac:dyDescent="0.2">
      <c r="A29" s="11" t="s">
        <v>174</v>
      </c>
      <c r="B29" s="6">
        <v>1</v>
      </c>
      <c r="C29" s="17">
        <v>7000</v>
      </c>
    </row>
    <row r="30" spans="1:3" x14ac:dyDescent="0.2">
      <c r="A30" s="11" t="s">
        <v>175</v>
      </c>
      <c r="B30" s="6">
        <v>2</v>
      </c>
      <c r="C30" s="17">
        <v>13250</v>
      </c>
    </row>
    <row r="31" spans="1:3" x14ac:dyDescent="0.2">
      <c r="A31" s="11" t="s">
        <v>176</v>
      </c>
      <c r="B31" s="6">
        <v>2</v>
      </c>
      <c r="C31" s="17">
        <v>21000</v>
      </c>
    </row>
    <row r="32" spans="1:3" x14ac:dyDescent="0.2">
      <c r="A32" s="11" t="s">
        <v>177</v>
      </c>
      <c r="B32" s="6">
        <v>1</v>
      </c>
      <c r="C32" s="17">
        <v>7250</v>
      </c>
    </row>
    <row r="33" spans="1:3" x14ac:dyDescent="0.2">
      <c r="A33" s="11" t="s">
        <v>178</v>
      </c>
      <c r="B33" s="6">
        <v>2</v>
      </c>
      <c r="C33" s="17">
        <v>25500</v>
      </c>
    </row>
    <row r="34" spans="1:3" x14ac:dyDescent="0.2">
      <c r="A34" s="11" t="s">
        <v>179</v>
      </c>
      <c r="B34" s="6">
        <v>1</v>
      </c>
      <c r="C34" s="17">
        <v>28500</v>
      </c>
    </row>
    <row r="35" spans="1:3" x14ac:dyDescent="0.2">
      <c r="A35" s="11" t="s">
        <v>180</v>
      </c>
      <c r="B35" s="6">
        <v>4</v>
      </c>
      <c r="C35" s="17">
        <v>6000</v>
      </c>
    </row>
    <row r="36" spans="1:3" x14ac:dyDescent="0.2">
      <c r="A36" s="11" t="s">
        <v>181</v>
      </c>
      <c r="B36" s="6">
        <v>2</v>
      </c>
      <c r="C36" s="17">
        <v>10125</v>
      </c>
    </row>
    <row r="37" spans="1:3" x14ac:dyDescent="0.2">
      <c r="A37" s="11" t="s">
        <v>182</v>
      </c>
      <c r="B37" s="6">
        <v>6</v>
      </c>
      <c r="C37" s="17">
        <v>13137.5</v>
      </c>
    </row>
    <row r="38" spans="1:3" x14ac:dyDescent="0.2">
      <c r="A38" s="11" t="s">
        <v>183</v>
      </c>
      <c r="B38" s="6">
        <v>1</v>
      </c>
      <c r="C38" s="17">
        <v>16000</v>
      </c>
    </row>
    <row r="39" spans="1:3" x14ac:dyDescent="0.2">
      <c r="A39" s="11" t="s">
        <v>184</v>
      </c>
      <c r="B39" s="6">
        <v>2</v>
      </c>
      <c r="C39" s="17">
        <v>9250</v>
      </c>
    </row>
    <row r="40" spans="1:3" ht="17" thickBot="1" x14ac:dyDescent="0.25">
      <c r="A40" s="12" t="s">
        <v>185</v>
      </c>
      <c r="B40" s="13">
        <v>1</v>
      </c>
      <c r="C40" s="18">
        <v>18500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12"/>
  <sheetViews>
    <sheetView workbookViewId="0">
      <selection activeCell="C2" sqref="C2:C7"/>
    </sheetView>
  </sheetViews>
  <sheetFormatPr baseColWidth="10" defaultColWidth="10.6640625" defaultRowHeight="16" x14ac:dyDescent="0.2"/>
  <cols>
    <col min="1" max="1" width="4" style="25" customWidth="1"/>
    <col min="2" max="2" width="41.5" style="25" customWidth="1"/>
    <col min="3" max="3" width="32.1640625" style="25" customWidth="1"/>
    <col min="4" max="4" width="16.5" style="25" customWidth="1"/>
    <col min="5" max="5" width="50.6640625" style="25" customWidth="1"/>
    <col min="6" max="16384" width="10.6640625" style="25"/>
  </cols>
  <sheetData>
    <row r="1" spans="2:5" s="35" customFormat="1" ht="21" customHeight="1" thickBot="1" x14ac:dyDescent="0.25">
      <c r="B1" s="86" t="s">
        <v>430</v>
      </c>
      <c r="C1" s="87" t="s">
        <v>435</v>
      </c>
    </row>
    <row r="2" spans="2:5" s="36" customFormat="1" ht="13" customHeight="1" x14ac:dyDescent="0.15">
      <c r="B2" s="354" t="s">
        <v>271</v>
      </c>
      <c r="C2" s="348" t="s">
        <v>433</v>
      </c>
    </row>
    <row r="3" spans="2:5" s="36" customFormat="1" ht="13" customHeight="1" x14ac:dyDescent="0.15">
      <c r="B3" s="355"/>
      <c r="C3" s="349"/>
    </row>
    <row r="4" spans="2:5" s="36" customFormat="1" ht="13" customHeight="1" x14ac:dyDescent="0.15">
      <c r="B4" s="355"/>
      <c r="C4" s="349"/>
    </row>
    <row r="5" spans="2:5" s="36" customFormat="1" ht="13" customHeight="1" x14ac:dyDescent="0.15">
      <c r="B5" s="355"/>
      <c r="C5" s="349"/>
    </row>
    <row r="6" spans="2:5" s="36" customFormat="1" ht="13" customHeight="1" x14ac:dyDescent="0.15">
      <c r="B6" s="355"/>
      <c r="C6" s="349"/>
    </row>
    <row r="7" spans="2:5" s="36" customFormat="1" ht="14" customHeight="1" thickBot="1" x14ac:dyDescent="0.2">
      <c r="B7" s="356"/>
      <c r="C7" s="350"/>
    </row>
    <row r="8" spans="2:5" x14ac:dyDescent="0.2">
      <c r="B8" s="91" t="s">
        <v>431</v>
      </c>
      <c r="C8" s="92">
        <v>8033.8</v>
      </c>
      <c r="D8" s="36"/>
      <c r="E8" s="36"/>
    </row>
    <row r="9" spans="2:5" x14ac:dyDescent="0.2">
      <c r="B9" s="50" t="s">
        <v>432</v>
      </c>
      <c r="C9" s="49">
        <v>7106.62</v>
      </c>
      <c r="D9" s="36"/>
      <c r="E9" s="36"/>
    </row>
    <row r="10" spans="2:5" ht="17" thickBot="1" x14ac:dyDescent="0.25">
      <c r="B10" s="88" t="s">
        <v>215</v>
      </c>
      <c r="C10" s="93">
        <f>SUM(C8:C9)</f>
        <v>15140.42</v>
      </c>
    </row>
    <row r="11" spans="2:5" x14ac:dyDescent="0.2">
      <c r="B11" s="89" t="s">
        <v>197</v>
      </c>
      <c r="C11" s="49">
        <f>C10*0.58</f>
        <v>8781.4435999999987</v>
      </c>
    </row>
    <row r="12" spans="2:5" ht="17" thickBot="1" x14ac:dyDescent="0.25">
      <c r="B12" s="90" t="s">
        <v>434</v>
      </c>
      <c r="C12" s="93">
        <f>C10-C11</f>
        <v>6358.9764000000014</v>
      </c>
    </row>
  </sheetData>
  <mergeCells count="2">
    <mergeCell ref="B2:B7"/>
    <mergeCell ref="C2:C7"/>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zoomScale="94" workbookViewId="0">
      <selection activeCell="G26" sqref="G26"/>
    </sheetView>
  </sheetViews>
  <sheetFormatPr baseColWidth="10" defaultColWidth="8.83203125" defaultRowHeight="16" x14ac:dyDescent="0.2"/>
  <cols>
    <col min="1" max="1" width="34.33203125" style="25" customWidth="1"/>
    <col min="2" max="2" width="26.6640625" style="31" customWidth="1"/>
    <col min="3" max="3" width="26.6640625" style="85" customWidth="1"/>
    <col min="4" max="4" width="21.5" style="31" customWidth="1"/>
    <col min="5" max="5" width="2.33203125" style="25" customWidth="1"/>
    <col min="6" max="6" width="11" style="25" customWidth="1"/>
    <col min="7" max="7" width="22.83203125" style="25" bestFit="1" customWidth="1"/>
    <col min="8" max="8" width="27.6640625" style="25" customWidth="1"/>
    <col min="9" max="9" width="21.1640625" style="25" bestFit="1" customWidth="1"/>
    <col min="10" max="10" width="15.83203125" style="25" customWidth="1"/>
    <col min="11" max="16384" width="8.83203125" style="25"/>
  </cols>
  <sheetData>
    <row r="1" spans="1:11" ht="17" thickBot="1" x14ac:dyDescent="0.25">
      <c r="A1" s="56" t="s">
        <v>262</v>
      </c>
      <c r="B1" s="57" t="s">
        <v>446</v>
      </c>
      <c r="C1" s="58" t="s">
        <v>440</v>
      </c>
      <c r="D1" s="59" t="s">
        <v>449</v>
      </c>
      <c r="E1" s="80"/>
      <c r="F1" s="80"/>
      <c r="G1" s="43" t="s">
        <v>444</v>
      </c>
      <c r="H1" s="44" t="s">
        <v>451</v>
      </c>
      <c r="I1" s="45" t="s">
        <v>442</v>
      </c>
      <c r="J1" s="80"/>
      <c r="K1" s="82"/>
    </row>
    <row r="2" spans="1:11" ht="67" customHeight="1" thickBot="1" x14ac:dyDescent="0.25">
      <c r="A2" s="69" t="s">
        <v>271</v>
      </c>
      <c r="B2" s="70" t="s">
        <v>447</v>
      </c>
      <c r="C2" s="71" t="s">
        <v>448</v>
      </c>
      <c r="D2" s="72" t="s">
        <v>447</v>
      </c>
      <c r="E2" s="80"/>
      <c r="F2" s="80"/>
      <c r="G2" s="75" t="s">
        <v>450</v>
      </c>
      <c r="H2" s="77" t="s">
        <v>452</v>
      </c>
      <c r="I2" s="78" t="s">
        <v>453</v>
      </c>
      <c r="J2" s="80"/>
      <c r="K2" s="82"/>
    </row>
    <row r="3" spans="1:11" s="36" customFormat="1" ht="17" thickBot="1" x14ac:dyDescent="0.25">
      <c r="A3" s="46" t="s">
        <v>437</v>
      </c>
      <c r="B3" s="47">
        <v>900447.68</v>
      </c>
      <c r="C3" s="48">
        <v>48</v>
      </c>
      <c r="D3" s="49">
        <f>B3/C3</f>
        <v>18759.326666666668</v>
      </c>
      <c r="E3" s="81"/>
      <c r="F3" s="76" t="s">
        <v>234</v>
      </c>
      <c r="G3" s="79">
        <v>53595</v>
      </c>
      <c r="H3" s="61">
        <f>0.9*D11</f>
        <v>288541.3291875</v>
      </c>
      <c r="I3" s="62">
        <f>H3/G3</f>
        <v>5.3837359676742231</v>
      </c>
      <c r="J3" s="83"/>
      <c r="K3" s="84"/>
    </row>
    <row r="4" spans="1:11" s="36" customFormat="1" ht="17" thickBot="1" x14ac:dyDescent="0.25">
      <c r="A4" s="46" t="s">
        <v>436</v>
      </c>
      <c r="B4" s="47">
        <v>1491173.38</v>
      </c>
      <c r="C4" s="48">
        <v>48</v>
      </c>
      <c r="D4" s="49">
        <f>B4/C4</f>
        <v>31066.11208333333</v>
      </c>
      <c r="E4" s="81"/>
      <c r="F4" s="76" t="s">
        <v>443</v>
      </c>
      <c r="G4" s="74">
        <v>286</v>
      </c>
      <c r="H4" s="61">
        <f>0.1*D11</f>
        <v>32060.147687500001</v>
      </c>
      <c r="I4" s="62">
        <f>H4/G4</f>
        <v>112.09841848776225</v>
      </c>
      <c r="J4" s="83"/>
      <c r="K4" s="84"/>
    </row>
    <row r="5" spans="1:11" s="36" customFormat="1" x14ac:dyDescent="0.2">
      <c r="A5" s="46" t="s">
        <v>438</v>
      </c>
      <c r="B5" s="47">
        <v>2459160.7000000002</v>
      </c>
      <c r="C5" s="48">
        <v>48</v>
      </c>
      <c r="D5" s="49">
        <f t="shared" ref="D5:D11" si="0">B5/C5</f>
        <v>51232.514583333337</v>
      </c>
      <c r="E5" s="81"/>
      <c r="F5" s="60" t="s">
        <v>445</v>
      </c>
      <c r="G5" s="42"/>
      <c r="H5" s="42"/>
      <c r="I5" s="42"/>
      <c r="J5" s="83"/>
      <c r="K5" s="84"/>
    </row>
    <row r="6" spans="1:11" s="36" customFormat="1" x14ac:dyDescent="0.2">
      <c r="A6" s="46" t="s">
        <v>231</v>
      </c>
      <c r="B6" s="47">
        <v>116568.24</v>
      </c>
      <c r="C6" s="48">
        <v>48</v>
      </c>
      <c r="D6" s="49">
        <f t="shared" si="0"/>
        <v>2428.5050000000001</v>
      </c>
      <c r="E6" s="81"/>
      <c r="F6" s="83"/>
      <c r="G6" s="83"/>
      <c r="H6" s="83"/>
      <c r="I6" s="83"/>
      <c r="J6" s="83"/>
      <c r="K6" s="84"/>
    </row>
    <row r="7" spans="1:11" s="36" customFormat="1" x14ac:dyDescent="0.2">
      <c r="A7" s="50" t="s">
        <v>263</v>
      </c>
      <c r="B7" s="51">
        <v>4383995</v>
      </c>
      <c r="C7" s="52">
        <v>48</v>
      </c>
      <c r="D7" s="49">
        <f>B7/C7</f>
        <v>91333.229166666672</v>
      </c>
      <c r="E7" s="81"/>
      <c r="F7" s="83"/>
      <c r="G7" s="83"/>
      <c r="H7" s="83"/>
      <c r="I7" s="83"/>
      <c r="J7" s="83"/>
      <c r="K7" s="84"/>
    </row>
    <row r="8" spans="1:11" s="36" customFormat="1" x14ac:dyDescent="0.2">
      <c r="A8" s="46" t="s">
        <v>232</v>
      </c>
      <c r="B8" s="47">
        <v>560048.6</v>
      </c>
      <c r="C8" s="48">
        <v>48</v>
      </c>
      <c r="D8" s="49">
        <f t="shared" si="0"/>
        <v>11667.679166666667</v>
      </c>
      <c r="E8" s="81"/>
      <c r="F8" s="83"/>
      <c r="G8" s="83"/>
      <c r="H8" s="83"/>
      <c r="I8" s="83"/>
      <c r="J8" s="83"/>
      <c r="K8" s="84"/>
    </row>
    <row r="9" spans="1:11" s="36" customFormat="1" x14ac:dyDescent="0.2">
      <c r="A9" s="50" t="s">
        <v>264</v>
      </c>
      <c r="B9" s="51">
        <v>4440052.29</v>
      </c>
      <c r="C9" s="48">
        <v>48</v>
      </c>
      <c r="D9" s="49">
        <f t="shared" si="0"/>
        <v>92501.089374999996</v>
      </c>
      <c r="E9" s="81"/>
      <c r="F9" s="83"/>
      <c r="G9" s="83"/>
      <c r="H9" s="83"/>
      <c r="I9" s="83"/>
      <c r="J9" s="83"/>
      <c r="K9" s="84"/>
    </row>
    <row r="10" spans="1:11" s="36" customFormat="1" x14ac:dyDescent="0.2">
      <c r="A10" s="46" t="s">
        <v>439</v>
      </c>
      <c r="B10" s="47">
        <v>1037425</v>
      </c>
      <c r="C10" s="48">
        <v>48</v>
      </c>
      <c r="D10" s="49">
        <f t="shared" si="0"/>
        <v>21613.020833333332</v>
      </c>
      <c r="E10" s="81"/>
      <c r="F10" s="83"/>
      <c r="G10" s="83"/>
      <c r="H10" s="83"/>
      <c r="I10" s="83"/>
      <c r="J10" s="83"/>
      <c r="K10" s="84"/>
    </row>
    <row r="11" spans="1:11" s="36" customFormat="1" ht="17" thickBot="1" x14ac:dyDescent="0.25">
      <c r="A11" s="53" t="s">
        <v>441</v>
      </c>
      <c r="B11" s="54">
        <f>SUM(B3:B10)</f>
        <v>15388870.890000001</v>
      </c>
      <c r="C11" s="55">
        <v>48</v>
      </c>
      <c r="D11" s="73">
        <f t="shared" si="0"/>
        <v>320601.47687499999</v>
      </c>
      <c r="E11" s="81"/>
      <c r="F11" s="84"/>
      <c r="G11" s="84"/>
      <c r="H11" s="84"/>
      <c r="I11" s="84"/>
      <c r="J11" s="84"/>
      <c r="K11" s="84"/>
    </row>
    <row r="12" spans="1:11" s="36" customFormat="1" ht="15" x14ac:dyDescent="0.2">
      <c r="A12" s="81"/>
      <c r="B12" s="81"/>
      <c r="C12" s="81"/>
      <c r="D12" s="81"/>
      <c r="E12" s="81"/>
      <c r="F12" s="84"/>
      <c r="G12" s="84"/>
      <c r="H12" s="84"/>
      <c r="I12" s="84"/>
      <c r="J12" s="84"/>
      <c r="K12" s="84"/>
    </row>
  </sheetData>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5"/>
  <sheetViews>
    <sheetView workbookViewId="0">
      <selection activeCell="B10" sqref="B10"/>
    </sheetView>
  </sheetViews>
  <sheetFormatPr baseColWidth="10" defaultColWidth="10.6640625" defaultRowHeight="16" x14ac:dyDescent="0.2"/>
  <cols>
    <col min="1" max="1" width="28" style="37" customWidth="1"/>
    <col min="2" max="2" width="235" style="37" customWidth="1"/>
  </cols>
  <sheetData>
    <row r="1" spans="1:2" ht="17" thickBot="1" x14ac:dyDescent="0.25">
      <c r="A1" s="277" t="s">
        <v>287</v>
      </c>
      <c r="B1" s="278" t="s">
        <v>288</v>
      </c>
    </row>
    <row r="2" spans="1:2" ht="17" x14ac:dyDescent="0.2">
      <c r="A2" s="364" t="s">
        <v>289</v>
      </c>
      <c r="B2" s="279" t="s">
        <v>456</v>
      </c>
    </row>
    <row r="3" spans="1:2" ht="17" x14ac:dyDescent="0.2">
      <c r="A3" s="369"/>
      <c r="B3" s="279" t="s">
        <v>457</v>
      </c>
    </row>
    <row r="4" spans="1:2" ht="17" x14ac:dyDescent="0.2">
      <c r="A4" s="369"/>
      <c r="B4" s="279" t="s">
        <v>458</v>
      </c>
    </row>
    <row r="5" spans="1:2" ht="17" x14ac:dyDescent="0.2">
      <c r="A5" s="369"/>
      <c r="B5" s="279" t="s">
        <v>459</v>
      </c>
    </row>
    <row r="6" spans="1:2" ht="18" thickBot="1" x14ac:dyDescent="0.25">
      <c r="A6" s="365"/>
      <c r="B6" s="280" t="s">
        <v>460</v>
      </c>
    </row>
    <row r="7" spans="1:2" ht="17" x14ac:dyDescent="0.2">
      <c r="A7" s="366" t="s">
        <v>7</v>
      </c>
      <c r="B7" s="281" t="s">
        <v>461</v>
      </c>
    </row>
    <row r="8" spans="1:2" ht="17" x14ac:dyDescent="0.2">
      <c r="A8" s="367"/>
      <c r="B8" s="281" t="s">
        <v>462</v>
      </c>
    </row>
    <row r="9" spans="1:2" ht="17" x14ac:dyDescent="0.2">
      <c r="A9" s="367"/>
      <c r="B9" s="281" t="s">
        <v>463</v>
      </c>
    </row>
    <row r="10" spans="1:2" ht="17" x14ac:dyDescent="0.2">
      <c r="A10" s="367"/>
      <c r="B10" s="281" t="s">
        <v>464</v>
      </c>
    </row>
    <row r="11" spans="1:2" ht="17" x14ac:dyDescent="0.2">
      <c r="A11" s="367"/>
      <c r="B11" s="281" t="s">
        <v>465</v>
      </c>
    </row>
    <row r="12" spans="1:2" ht="17" x14ac:dyDescent="0.2">
      <c r="A12" s="367"/>
      <c r="B12" s="281" t="s">
        <v>466</v>
      </c>
    </row>
    <row r="13" spans="1:2" ht="5" customHeight="1" thickBot="1" x14ac:dyDescent="0.25">
      <c r="A13" s="368"/>
      <c r="B13" s="282"/>
    </row>
    <row r="14" spans="1:2" ht="17" x14ac:dyDescent="0.2">
      <c r="A14" s="364" t="s">
        <v>5</v>
      </c>
      <c r="B14" s="279" t="s">
        <v>467</v>
      </c>
    </row>
    <row r="15" spans="1:2" ht="17" x14ac:dyDescent="0.2">
      <c r="A15" s="369"/>
      <c r="B15" s="279" t="s">
        <v>468</v>
      </c>
    </row>
    <row r="16" spans="1:2" ht="17" x14ac:dyDescent="0.2">
      <c r="A16" s="369"/>
      <c r="B16" s="279" t="s">
        <v>469</v>
      </c>
    </row>
    <row r="17" spans="1:2" ht="17" x14ac:dyDescent="0.2">
      <c r="A17" s="369"/>
      <c r="B17" s="279" t="s">
        <v>470</v>
      </c>
    </row>
    <row r="18" spans="1:2" ht="18" thickBot="1" x14ac:dyDescent="0.25">
      <c r="A18" s="365"/>
      <c r="B18" s="280" t="s">
        <v>471</v>
      </c>
    </row>
    <row r="19" spans="1:2" ht="17" x14ac:dyDescent="0.2">
      <c r="A19" s="366" t="s">
        <v>290</v>
      </c>
      <c r="B19" s="281" t="s">
        <v>472</v>
      </c>
    </row>
    <row r="20" spans="1:2" ht="17" x14ac:dyDescent="0.2">
      <c r="A20" s="367"/>
      <c r="B20" s="281" t="s">
        <v>473</v>
      </c>
    </row>
    <row r="21" spans="1:2" ht="17" x14ac:dyDescent="0.2">
      <c r="A21" s="367"/>
      <c r="B21" s="281" t="s">
        <v>474</v>
      </c>
    </row>
    <row r="22" spans="1:2" ht="17" x14ac:dyDescent="0.2">
      <c r="A22" s="367"/>
      <c r="B22" s="281" t="s">
        <v>475</v>
      </c>
    </row>
    <row r="23" spans="1:2" ht="17" x14ac:dyDescent="0.2">
      <c r="A23" s="367"/>
      <c r="B23" s="281" t="s">
        <v>476</v>
      </c>
    </row>
    <row r="24" spans="1:2" ht="35" thickBot="1" x14ac:dyDescent="0.25">
      <c r="A24" s="368"/>
      <c r="B24" s="282" t="s">
        <v>477</v>
      </c>
    </row>
    <row r="25" spans="1:2" ht="17" x14ac:dyDescent="0.2">
      <c r="A25" s="364" t="s">
        <v>294</v>
      </c>
      <c r="B25" s="279" t="s">
        <v>478</v>
      </c>
    </row>
    <row r="26" spans="1:2" ht="17" x14ac:dyDescent="0.2">
      <c r="A26" s="369"/>
      <c r="B26" s="279" t="s">
        <v>479</v>
      </c>
    </row>
    <row r="27" spans="1:2" ht="17" x14ac:dyDescent="0.2">
      <c r="A27" s="369"/>
      <c r="B27" s="279" t="s">
        <v>480</v>
      </c>
    </row>
    <row r="28" spans="1:2" ht="17" x14ac:dyDescent="0.2">
      <c r="A28" s="369"/>
      <c r="B28" s="279" t="s">
        <v>481</v>
      </c>
    </row>
    <row r="29" spans="1:2" ht="18" thickBot="1" x14ac:dyDescent="0.25">
      <c r="A29" s="365"/>
      <c r="B29" s="280" t="s">
        <v>482</v>
      </c>
    </row>
    <row r="30" spans="1:2" ht="34" x14ac:dyDescent="0.2">
      <c r="A30" s="366" t="s">
        <v>293</v>
      </c>
      <c r="B30" s="281" t="s">
        <v>483</v>
      </c>
    </row>
    <row r="31" spans="1:2" ht="17" x14ac:dyDescent="0.2">
      <c r="A31" s="367"/>
      <c r="B31" s="281" t="s">
        <v>484</v>
      </c>
    </row>
    <row r="32" spans="1:2" ht="17" x14ac:dyDescent="0.2">
      <c r="A32" s="367"/>
      <c r="B32" s="281" t="s">
        <v>485</v>
      </c>
    </row>
    <row r="33" spans="1:2" ht="18" thickBot="1" x14ac:dyDescent="0.25">
      <c r="A33" s="368"/>
      <c r="B33" s="282" t="s">
        <v>486</v>
      </c>
    </row>
    <row r="34" spans="1:2" ht="17" x14ac:dyDescent="0.2">
      <c r="A34" s="364" t="s">
        <v>292</v>
      </c>
      <c r="B34" s="279" t="s">
        <v>487</v>
      </c>
    </row>
    <row r="35" spans="1:2" ht="18" thickBot="1" x14ac:dyDescent="0.25">
      <c r="A35" s="365"/>
      <c r="B35" s="280" t="s">
        <v>488</v>
      </c>
    </row>
    <row r="36" spans="1:2" ht="17" x14ac:dyDescent="0.2">
      <c r="A36" s="366" t="s">
        <v>291</v>
      </c>
      <c r="B36" s="281" t="s">
        <v>489</v>
      </c>
    </row>
    <row r="37" spans="1:2" ht="17" x14ac:dyDescent="0.2">
      <c r="A37" s="367"/>
      <c r="B37" s="281" t="s">
        <v>490</v>
      </c>
    </row>
    <row r="38" spans="1:2" ht="17" x14ac:dyDescent="0.2">
      <c r="A38" s="367"/>
      <c r="B38" s="281" t="s">
        <v>491</v>
      </c>
    </row>
    <row r="39" spans="1:2" ht="17" x14ac:dyDescent="0.2">
      <c r="A39" s="367"/>
      <c r="B39" s="281" t="s">
        <v>492</v>
      </c>
    </row>
    <row r="40" spans="1:2" ht="17" x14ac:dyDescent="0.2">
      <c r="A40" s="367"/>
      <c r="B40" s="281" t="s">
        <v>493</v>
      </c>
    </row>
    <row r="41" spans="1:2" ht="17" x14ac:dyDescent="0.2">
      <c r="A41" s="367"/>
      <c r="B41" s="281" t="s">
        <v>494</v>
      </c>
    </row>
    <row r="42" spans="1:2" ht="17" x14ac:dyDescent="0.2">
      <c r="A42" s="367"/>
      <c r="B42" s="281" t="s">
        <v>495</v>
      </c>
    </row>
    <row r="43" spans="1:2" ht="18" thickBot="1" x14ac:dyDescent="0.25">
      <c r="A43" s="368"/>
      <c r="B43" s="282" t="s">
        <v>496</v>
      </c>
    </row>
    <row r="44" spans="1:2" x14ac:dyDescent="0.2">
      <c r="A44" s="283"/>
      <c r="B44" s="284"/>
    </row>
    <row r="45" spans="1:2" x14ac:dyDescent="0.2">
      <c r="A45" s="283"/>
      <c r="B45" s="284"/>
    </row>
  </sheetData>
  <mergeCells count="8">
    <mergeCell ref="A34:A35"/>
    <mergeCell ref="A36:A43"/>
    <mergeCell ref="A2:A6"/>
    <mergeCell ref="A7:A13"/>
    <mergeCell ref="A14:A18"/>
    <mergeCell ref="A19:A24"/>
    <mergeCell ref="A25:A29"/>
    <mergeCell ref="A30:A3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BY22"/>
  <sheetViews>
    <sheetView topLeftCell="I1" workbookViewId="0">
      <selection activeCell="C15" sqref="C15"/>
    </sheetView>
  </sheetViews>
  <sheetFormatPr baseColWidth="10" defaultColWidth="10.83203125" defaultRowHeight="16" x14ac:dyDescent="0.2"/>
  <cols>
    <col min="1" max="1" width="1.6640625" style="289" customWidth="1"/>
    <col min="2" max="2" width="6.1640625" style="38" customWidth="1"/>
    <col min="3" max="3" width="33.33203125" style="38" bestFit="1" customWidth="1"/>
    <col min="4" max="4" width="18.6640625" style="38" customWidth="1"/>
    <col min="5" max="5" width="14.1640625" style="38" customWidth="1"/>
    <col min="6" max="6" width="13.6640625" style="38" customWidth="1"/>
    <col min="7" max="7" width="24.33203125" style="38" bestFit="1" customWidth="1"/>
    <col min="8" max="8" width="18.33203125" style="38" bestFit="1" customWidth="1"/>
    <col min="9" max="9" width="29" style="38" bestFit="1" customWidth="1"/>
    <col min="10" max="10" width="13.1640625" style="38" bestFit="1" customWidth="1"/>
    <col min="11" max="11" width="29" style="38" customWidth="1"/>
    <col min="12" max="12" width="10.83203125" style="38"/>
    <col min="13" max="13" width="17.1640625" style="38" customWidth="1"/>
    <col min="14" max="14" width="23.1640625" style="38" bestFit="1" customWidth="1"/>
    <col min="15" max="15" width="29.83203125" style="38" customWidth="1"/>
    <col min="16" max="16" width="15.1640625" style="38" customWidth="1"/>
    <col min="17" max="17" width="12" style="38" bestFit="1" customWidth="1"/>
    <col min="18" max="18" width="16.1640625" style="38" customWidth="1"/>
    <col min="19" max="19" width="15.5" style="38" customWidth="1"/>
    <col min="20" max="20" width="19.6640625" style="38" bestFit="1" customWidth="1"/>
    <col min="21" max="21" width="12.6640625" style="38" bestFit="1" customWidth="1"/>
    <col min="22" max="23" width="10.83203125" style="38"/>
    <col min="24" max="16384" width="10.83203125" style="37"/>
  </cols>
  <sheetData>
    <row r="1" spans="1:77" s="374" customFormat="1" ht="15.5" customHeight="1" x14ac:dyDescent="0.2">
      <c r="A1" s="374" t="s">
        <v>504</v>
      </c>
    </row>
    <row r="2" spans="1:77" ht="10" customHeight="1" thickBot="1" x14ac:dyDescent="0.25"/>
    <row r="3" spans="1:77" s="291" customFormat="1" ht="16" customHeight="1" x14ac:dyDescent="0.2">
      <c r="A3" s="290"/>
      <c r="B3" s="385" t="s">
        <v>254</v>
      </c>
      <c r="C3" s="386"/>
      <c r="D3" s="382" t="s">
        <v>7</v>
      </c>
      <c r="E3" s="383"/>
      <c r="F3" s="383"/>
      <c r="G3" s="383"/>
      <c r="H3" s="383"/>
      <c r="I3" s="383"/>
      <c r="J3" s="384"/>
      <c r="K3" s="380" t="s">
        <v>8</v>
      </c>
      <c r="L3" s="380"/>
      <c r="M3" s="380"/>
      <c r="N3" s="380"/>
      <c r="O3" s="380"/>
      <c r="P3" s="381"/>
      <c r="Q3" s="377" t="s">
        <v>9</v>
      </c>
      <c r="R3" s="378"/>
      <c r="S3" s="378"/>
      <c r="T3" s="378"/>
      <c r="U3" s="379"/>
      <c r="V3" s="375" t="s">
        <v>261</v>
      </c>
      <c r="W3" s="376"/>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row>
    <row r="4" spans="1:77" s="38" customFormat="1" ht="16" customHeight="1" x14ac:dyDescent="0.2">
      <c r="A4" s="289"/>
      <c r="B4" s="65" t="s">
        <v>213</v>
      </c>
      <c r="C4" s="292" t="s">
        <v>214</v>
      </c>
      <c r="D4" s="334" t="s">
        <v>7</v>
      </c>
      <c r="E4" s="293" t="s">
        <v>10</v>
      </c>
      <c r="F4" s="293" t="s">
        <v>198</v>
      </c>
      <c r="G4" s="293" t="s">
        <v>503</v>
      </c>
      <c r="H4" s="293" t="s">
        <v>208</v>
      </c>
      <c r="I4" s="293" t="s">
        <v>218</v>
      </c>
      <c r="J4" s="294" t="s">
        <v>200</v>
      </c>
      <c r="K4" s="63" t="s">
        <v>4</v>
      </c>
      <c r="L4" s="63" t="s">
        <v>198</v>
      </c>
      <c r="M4" s="295" t="s">
        <v>208</v>
      </c>
      <c r="N4" s="63" t="s">
        <v>502</v>
      </c>
      <c r="O4" s="63" t="s">
        <v>218</v>
      </c>
      <c r="P4" s="64" t="s">
        <v>200</v>
      </c>
      <c r="Q4" s="66" t="s">
        <v>4</v>
      </c>
      <c r="R4" s="67" t="s">
        <v>255</v>
      </c>
      <c r="S4" s="67" t="s">
        <v>500</v>
      </c>
      <c r="T4" s="67" t="s">
        <v>501</v>
      </c>
      <c r="U4" s="68" t="s">
        <v>201</v>
      </c>
      <c r="V4" s="296" t="s">
        <v>4</v>
      </c>
      <c r="W4" s="297" t="s">
        <v>233</v>
      </c>
    </row>
    <row r="5" spans="1:77" s="298" customFormat="1" x14ac:dyDescent="0.2">
      <c r="A5" s="289"/>
      <c r="B5" s="304" t="s">
        <v>209</v>
      </c>
      <c r="C5" s="310" t="s">
        <v>220</v>
      </c>
      <c r="D5" s="304" t="s">
        <v>13</v>
      </c>
      <c r="E5" s="289">
        <v>1</v>
      </c>
      <c r="F5" s="327">
        <f>VLOOKUP(D5,Personnel!B1:I25,8,FALSE)</f>
        <v>3.1016033923010666E-2</v>
      </c>
      <c r="G5" s="307">
        <v>0.3</v>
      </c>
      <c r="H5" s="325">
        <v>30</v>
      </c>
      <c r="I5" s="325">
        <f>H5*G5</f>
        <v>9</v>
      </c>
      <c r="J5" s="329">
        <f>I5*F5</f>
        <v>0.279144305307096</v>
      </c>
      <c r="K5" s="305" t="s">
        <v>188</v>
      </c>
      <c r="L5" s="331">
        <f>VLOOKUP(K5,Locations!B1:P22,15,FALSE)</f>
        <v>2.9286778830579854E-2</v>
      </c>
      <c r="M5" s="325">
        <f>H5</f>
        <v>30</v>
      </c>
      <c r="N5" s="307">
        <v>1</v>
      </c>
      <c r="O5" s="325">
        <f>N5*M5</f>
        <v>30</v>
      </c>
      <c r="P5" s="329">
        <f>O5*L5</f>
        <v>0.87860336491739566</v>
      </c>
      <c r="Q5" s="304" t="s">
        <v>256</v>
      </c>
      <c r="R5" s="333">
        <f>VLOOKUP(Q5,'Drug Costs'!B1:D17,3,FALSE)</f>
        <v>4.4000000000000003E-3</v>
      </c>
      <c r="S5" s="289">
        <v>60</v>
      </c>
      <c r="T5" s="307">
        <f>'Drug Probability'!C8/'Drug Probability'!F8</f>
        <v>0.93006993006993011</v>
      </c>
      <c r="U5" s="329">
        <f>T5*(R5*S5)</f>
        <v>0.24553846153846157</v>
      </c>
      <c r="V5" s="309" t="s">
        <v>234</v>
      </c>
      <c r="W5" s="308">
        <f>Indirect!I3</f>
        <v>5.3837359676742231</v>
      </c>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row>
    <row r="6" spans="1:77" s="41" customFormat="1" x14ac:dyDescent="0.2">
      <c r="A6" s="289"/>
      <c r="B6" s="304" t="s">
        <v>210</v>
      </c>
      <c r="C6" s="310" t="s">
        <v>221</v>
      </c>
      <c r="D6" s="304" t="s">
        <v>17</v>
      </c>
      <c r="E6" s="289">
        <v>1</v>
      </c>
      <c r="F6" s="327">
        <f>VLOOKUP(D6,Personnel!B9:I27,8,FALSE)</f>
        <v>2.9675052900174258E-2</v>
      </c>
      <c r="G6" s="307">
        <v>1</v>
      </c>
      <c r="H6" s="325">
        <v>5</v>
      </c>
      <c r="I6" s="325">
        <f>H6*G6</f>
        <v>5</v>
      </c>
      <c r="J6" s="329">
        <f>I6*F6</f>
        <v>0.1483752645008713</v>
      </c>
      <c r="K6" s="305" t="s">
        <v>226</v>
      </c>
      <c r="L6" s="331">
        <f>VLOOKUP(K6,Locations!B1:P22,15,FALSE)</f>
        <v>3.393541675102581E-3</v>
      </c>
      <c r="M6" s="325">
        <f>H6</f>
        <v>5</v>
      </c>
      <c r="N6" s="307">
        <v>1</v>
      </c>
      <c r="O6" s="325">
        <f>N6*M6</f>
        <v>5</v>
      </c>
      <c r="P6" s="329">
        <f>O6*L6</f>
        <v>1.6967708375512904E-2</v>
      </c>
      <c r="Q6" s="304" t="s">
        <v>76</v>
      </c>
      <c r="R6" s="333">
        <f>VLOOKUP(Q6,'Drug Costs'!B8:D17,3,FALSE)</f>
        <v>1.8E-3</v>
      </c>
      <c r="S6" s="289">
        <v>60</v>
      </c>
      <c r="T6" s="307">
        <f>'Drug Probability'!C9/'Drug Probability'!F8</f>
        <v>0.63636363636363635</v>
      </c>
      <c r="U6" s="329">
        <f>T6*(R6*S6)</f>
        <v>6.872727272727272E-2</v>
      </c>
      <c r="V6" s="309"/>
      <c r="W6" s="208"/>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row>
    <row r="7" spans="1:77" s="298" customFormat="1" x14ac:dyDescent="0.2">
      <c r="A7" s="289"/>
      <c r="B7" s="304" t="s">
        <v>211</v>
      </c>
      <c r="C7" s="310" t="s">
        <v>146</v>
      </c>
      <c r="D7" s="304" t="s">
        <v>13</v>
      </c>
      <c r="E7" s="289">
        <v>1</v>
      </c>
      <c r="F7" s="327">
        <f>VLOOKUP(D7,Personnel!B1:I25,8,FALSE)</f>
        <v>3.1016033923010666E-2</v>
      </c>
      <c r="G7" s="307">
        <v>1</v>
      </c>
      <c r="H7" s="325">
        <v>5</v>
      </c>
      <c r="I7" s="325">
        <f>H7*G7</f>
        <v>5</v>
      </c>
      <c r="J7" s="329">
        <f t="shared" ref="J7:J12" si="0">I7*F7</f>
        <v>0.15508016961505333</v>
      </c>
      <c r="K7" s="305" t="s">
        <v>227</v>
      </c>
      <c r="L7" s="331">
        <f>VLOOKUP(K7,Locations!B1:P22,15,FALSE)</f>
        <v>2.3156485563166048E-3</v>
      </c>
      <c r="M7" s="325">
        <v>3</v>
      </c>
      <c r="N7" s="307">
        <v>1</v>
      </c>
      <c r="O7" s="325">
        <f>N7*M7</f>
        <v>3</v>
      </c>
      <c r="P7" s="329">
        <f>O7*L7</f>
        <v>6.9469456689498143E-3</v>
      </c>
      <c r="Q7" s="304" t="s">
        <v>258</v>
      </c>
      <c r="R7" s="333">
        <f>VLOOKUP(Q7,'Drug Costs'!B9:D17,3,FALSE)</f>
        <v>2.5000000000000001E-3</v>
      </c>
      <c r="S7" s="289">
        <v>60</v>
      </c>
      <c r="T7" s="307">
        <f>'Drug Probability'!C10/'Drug Probability'!F8</f>
        <v>0.24475524475524477</v>
      </c>
      <c r="U7" s="329">
        <f>T7*(R7*S7)</f>
        <v>3.6713286713286712E-2</v>
      </c>
      <c r="V7" s="309"/>
      <c r="W7" s="208"/>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row>
    <row r="8" spans="1:77" s="41" customFormat="1" x14ac:dyDescent="0.2">
      <c r="A8" s="289"/>
      <c r="B8" s="304" t="s">
        <v>212</v>
      </c>
      <c r="C8" s="310" t="s">
        <v>21</v>
      </c>
      <c r="D8" s="304" t="s">
        <v>12</v>
      </c>
      <c r="E8" s="289">
        <v>1</v>
      </c>
      <c r="F8" s="327">
        <f>VLOOKUP(D8,Personnel!B9:I27,8,FALSE)</f>
        <v>0.10190808951584814</v>
      </c>
      <c r="G8" s="307">
        <v>1</v>
      </c>
      <c r="H8" s="325">
        <v>15</v>
      </c>
      <c r="I8" s="325">
        <f>H8*G8</f>
        <v>15</v>
      </c>
      <c r="J8" s="329">
        <f>I8*F8</f>
        <v>1.528621342737722</v>
      </c>
      <c r="K8" s="305" t="s">
        <v>332</v>
      </c>
      <c r="L8" s="331">
        <f>VLOOKUP(K8,Locations!B1:P22,15,FALSE)</f>
        <v>3.7068492986900197E-3</v>
      </c>
      <c r="M8" s="325">
        <v>9</v>
      </c>
      <c r="N8" s="307">
        <v>1</v>
      </c>
      <c r="O8" s="325">
        <f>N8*M8</f>
        <v>9</v>
      </c>
      <c r="P8" s="329">
        <f>O8*L8</f>
        <v>3.336164368821018E-2</v>
      </c>
      <c r="Q8" s="304" t="s">
        <v>82</v>
      </c>
      <c r="R8" s="333">
        <f>VLOOKUP(Q8,'Drug Costs'!B1:D17,3,FALSE)</f>
        <v>3.8999999999999998E-3</v>
      </c>
      <c r="S8" s="289">
        <v>60</v>
      </c>
      <c r="T8" s="307">
        <f>'Drug Probability'!C11/'Drug Probability'!F8</f>
        <v>0.20279720279720279</v>
      </c>
      <c r="U8" s="329">
        <f>T8*(R8*S8)</f>
        <v>4.7454545454545451E-2</v>
      </c>
      <c r="V8" s="309"/>
      <c r="W8" s="208"/>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row>
    <row r="9" spans="1:77" s="298" customFormat="1" x14ac:dyDescent="0.2">
      <c r="A9" s="289"/>
      <c r="B9" s="304" t="s">
        <v>222</v>
      </c>
      <c r="C9" s="313" t="s">
        <v>223</v>
      </c>
      <c r="D9" s="304" t="s">
        <v>19</v>
      </c>
      <c r="E9" s="289">
        <v>1</v>
      </c>
      <c r="F9" s="327">
        <f>VLOOKUP(D9,Personnel!B13:I27,8,FALSE)</f>
        <v>4.7169322047962821E-2</v>
      </c>
      <c r="G9" s="307">
        <v>1</v>
      </c>
      <c r="H9" s="325">
        <f>'Lab Info'!J11</f>
        <v>45.472027972027973</v>
      </c>
      <c r="I9" s="325">
        <f>'Lab Info'!J11/4</f>
        <v>11.368006993006993</v>
      </c>
      <c r="J9" s="329">
        <f t="shared" si="0"/>
        <v>0.53622118289664034</v>
      </c>
      <c r="K9" s="305" t="s">
        <v>228</v>
      </c>
      <c r="L9" s="331">
        <f>VLOOKUP(K9,Locations!B12:P22,15,FALSE)</f>
        <v>1.860389295149531E-2</v>
      </c>
      <c r="M9" s="325">
        <f>'Lab Info'!K11</f>
        <v>46.006293706293704</v>
      </c>
      <c r="N9" s="307">
        <v>1</v>
      </c>
      <c r="O9" s="325">
        <f>N9*M9</f>
        <v>46.006293706293704</v>
      </c>
      <c r="P9" s="329">
        <f>O9*L9</f>
        <v>0.85589616320694051</v>
      </c>
      <c r="Q9" s="304" t="s">
        <v>204</v>
      </c>
      <c r="R9" s="333">
        <f>VLOOKUP(Q9,'Drug Costs'!B10:D17,3,FALSE)</f>
        <v>3.6999999999999998E-2</v>
      </c>
      <c r="S9" s="289">
        <v>21</v>
      </c>
      <c r="T9" s="307">
        <f>'Drug Probability'!C12/'Drug Probability'!F8</f>
        <v>0.18181818181818182</v>
      </c>
      <c r="U9" s="329">
        <f>T9*(R9*S9)</f>
        <v>0.14127272727272727</v>
      </c>
      <c r="V9" s="309"/>
      <c r="W9" s="208"/>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row>
    <row r="10" spans="1:77" s="298" customFormat="1" x14ac:dyDescent="0.2">
      <c r="A10" s="289"/>
      <c r="B10" s="304"/>
      <c r="C10" s="313"/>
      <c r="D10" s="304" t="s">
        <v>14</v>
      </c>
      <c r="E10" s="289">
        <v>1</v>
      </c>
      <c r="F10" s="327">
        <f>VLOOKUP(D10,Personnel!B1:I25,8,FALSE)</f>
        <v>4.3007323043730811E-2</v>
      </c>
      <c r="G10" s="307">
        <v>1</v>
      </c>
      <c r="H10" s="325">
        <f>'Lab Info'!J11</f>
        <v>45.472027972027973</v>
      </c>
      <c r="I10" s="325">
        <f>'Lab Info'!J11/4</f>
        <v>11.368006993006993</v>
      </c>
      <c r="J10" s="329">
        <f t="shared" si="0"/>
        <v>0.48890754911164269</v>
      </c>
      <c r="K10" s="305"/>
      <c r="L10" s="331"/>
      <c r="M10" s="325"/>
      <c r="N10" s="307"/>
      <c r="O10" s="325"/>
      <c r="P10" s="329"/>
      <c r="Q10" s="304"/>
      <c r="R10" s="306"/>
      <c r="S10" s="289"/>
      <c r="T10" s="307"/>
      <c r="U10" s="308"/>
      <c r="V10" s="309"/>
      <c r="W10" s="208"/>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row>
    <row r="11" spans="1:77" s="298" customFormat="1" x14ac:dyDescent="0.2">
      <c r="A11" s="289"/>
      <c r="B11" s="304"/>
      <c r="C11" s="314"/>
      <c r="D11" s="304" t="s">
        <v>15</v>
      </c>
      <c r="E11" s="289">
        <v>1</v>
      </c>
      <c r="F11" s="327">
        <f>VLOOKUP(D11,Personnel!B8:I27,8,FALSE)</f>
        <v>2.2197328022570739E-2</v>
      </c>
      <c r="G11" s="307">
        <v>1</v>
      </c>
      <c r="H11" s="325">
        <f>'Lab Info'!J11</f>
        <v>45.472027972027973</v>
      </c>
      <c r="I11" s="325">
        <f>'Lab Info'!J11/4</f>
        <v>11.368006993006993</v>
      </c>
      <c r="J11" s="329">
        <f t="shared" si="0"/>
        <v>0.25233938018665425</v>
      </c>
      <c r="K11" s="305"/>
      <c r="L11" s="331"/>
      <c r="M11" s="325"/>
      <c r="N11" s="307"/>
      <c r="O11" s="325"/>
      <c r="P11" s="329"/>
      <c r="Q11" s="304"/>
      <c r="R11" s="312"/>
      <c r="S11" s="289"/>
      <c r="T11" s="307"/>
      <c r="U11" s="311"/>
      <c r="V11" s="309"/>
      <c r="W11" s="208"/>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row>
    <row r="12" spans="1:77" s="298" customFormat="1" x14ac:dyDescent="0.2">
      <c r="A12" s="289"/>
      <c r="B12" s="304"/>
      <c r="C12" s="314"/>
      <c r="D12" s="304" t="s">
        <v>20</v>
      </c>
      <c r="E12" s="289">
        <v>1</v>
      </c>
      <c r="F12" s="327">
        <f>VLOOKUP(D12,Personnel!B16:I37,8,FALSE)</f>
        <v>2.2154309945007617E-3</v>
      </c>
      <c r="G12" s="307">
        <v>1</v>
      </c>
      <c r="H12" s="325">
        <f>'Lab Info'!J11</f>
        <v>45.472027972027973</v>
      </c>
      <c r="I12" s="325">
        <f>'Lab Info'!J11/4</f>
        <v>11.368006993006993</v>
      </c>
      <c r="J12" s="329">
        <f t="shared" si="0"/>
        <v>2.5185035038009097E-2</v>
      </c>
      <c r="K12" s="305"/>
      <c r="L12" s="331"/>
      <c r="M12" s="325"/>
      <c r="N12" s="307"/>
      <c r="O12" s="325"/>
      <c r="P12" s="329"/>
      <c r="Q12" s="304"/>
      <c r="R12" s="312"/>
      <c r="S12" s="289"/>
      <c r="T12" s="307"/>
      <c r="U12" s="311"/>
      <c r="V12" s="309"/>
      <c r="W12" s="208"/>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row>
    <row r="13" spans="1:77" s="41" customFormat="1" x14ac:dyDescent="0.2">
      <c r="A13" s="289"/>
      <c r="B13" s="304" t="s">
        <v>239</v>
      </c>
      <c r="C13" s="310" t="s">
        <v>238</v>
      </c>
      <c r="D13" s="304" t="s">
        <v>11</v>
      </c>
      <c r="E13" s="289">
        <v>1</v>
      </c>
      <c r="F13" s="327">
        <f>VLOOKUP(D13,Personnel!B8:I27,8,FALSE)</f>
        <v>1.9674904383642247</v>
      </c>
      <c r="G13" s="307">
        <v>0.67</v>
      </c>
      <c r="H13" s="325">
        <v>5</v>
      </c>
      <c r="I13" s="325">
        <f>H13*G13</f>
        <v>3.35</v>
      </c>
      <c r="J13" s="329">
        <f>I13*F13</f>
        <v>6.5910929685201527</v>
      </c>
      <c r="K13" s="305" t="s">
        <v>332</v>
      </c>
      <c r="L13" s="331">
        <f>VLOOKUP(K13,Locations!B1:P22,15,FALSE)</f>
        <v>3.7068492986900197E-3</v>
      </c>
      <c r="M13" s="325">
        <v>3</v>
      </c>
      <c r="N13" s="307">
        <v>0.67</v>
      </c>
      <c r="O13" s="325">
        <f>N13*M13</f>
        <v>2.0100000000000002</v>
      </c>
      <c r="P13" s="329">
        <f>O13*L13</f>
        <v>7.4507670903669401E-3</v>
      </c>
      <c r="Q13" s="304"/>
      <c r="R13" s="312"/>
      <c r="S13" s="289"/>
      <c r="T13" s="307"/>
      <c r="U13" s="311"/>
      <c r="V13" s="289"/>
      <c r="W13" s="208"/>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row>
    <row r="14" spans="1:77" s="298" customFormat="1" x14ac:dyDescent="0.2">
      <c r="A14" s="289"/>
      <c r="B14" s="304" t="s">
        <v>240</v>
      </c>
      <c r="C14" s="310" t="s">
        <v>241</v>
      </c>
      <c r="D14" s="304" t="s">
        <v>16</v>
      </c>
      <c r="E14" s="289">
        <v>1</v>
      </c>
      <c r="F14" s="327">
        <f>VLOOKUP(D14,Personnel!B9:I27,8,FALSE)</f>
        <v>0.12485997012696042</v>
      </c>
      <c r="G14" s="307">
        <v>0.09</v>
      </c>
      <c r="H14" s="325">
        <v>8</v>
      </c>
      <c r="I14" s="325">
        <f>H14*G14</f>
        <v>0.72</v>
      </c>
      <c r="J14" s="329">
        <f>I14*F14</f>
        <v>8.9899178491411491E-2</v>
      </c>
      <c r="K14" s="305" t="s">
        <v>228</v>
      </c>
      <c r="L14" s="331">
        <f>VLOOKUP(K14,Locations!B10:P31,15,FALSE)</f>
        <v>1.860389295149531E-2</v>
      </c>
      <c r="M14" s="325">
        <v>7</v>
      </c>
      <c r="N14" s="307">
        <v>0.09</v>
      </c>
      <c r="O14" s="325">
        <f>N14*M14</f>
        <v>0.63</v>
      </c>
      <c r="P14" s="329">
        <f>O14*L14</f>
        <v>1.1720452559442046E-2</v>
      </c>
      <c r="Q14" s="304"/>
      <c r="R14" s="312"/>
      <c r="S14" s="289"/>
      <c r="T14" s="307"/>
      <c r="U14" s="311"/>
      <c r="V14" s="289"/>
      <c r="W14" s="208"/>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row>
    <row r="15" spans="1:77" s="299" customFormat="1" ht="17" thickBot="1" x14ac:dyDescent="0.25">
      <c r="A15" s="289"/>
      <c r="B15" s="304" t="s">
        <v>219</v>
      </c>
      <c r="C15" s="314" t="s">
        <v>205</v>
      </c>
      <c r="D15" s="315" t="s">
        <v>24</v>
      </c>
      <c r="E15" s="317">
        <v>1</v>
      </c>
      <c r="F15" s="328">
        <f>VLOOKUP(D15,Personnel!B16:I37,8,FALSE)</f>
        <v>5.5493320056426848E-2</v>
      </c>
      <c r="G15" s="318">
        <v>0.96</v>
      </c>
      <c r="H15" s="326">
        <v>2</v>
      </c>
      <c r="I15" s="326">
        <f>H15*G15</f>
        <v>1.92</v>
      </c>
      <c r="J15" s="330">
        <f>I15*F15</f>
        <v>0.10654717450833955</v>
      </c>
      <c r="K15" s="316" t="s">
        <v>229</v>
      </c>
      <c r="L15" s="332">
        <f>VLOOKUP(K15,Locations!B14:P24,15,FALSE)</f>
        <v>3.0905693966193012E-3</v>
      </c>
      <c r="M15" s="326">
        <f>H15</f>
        <v>2</v>
      </c>
      <c r="N15" s="318">
        <v>0.96</v>
      </c>
      <c r="O15" s="326">
        <f>N15*M15</f>
        <v>1.92</v>
      </c>
      <c r="P15" s="330">
        <f>O15*L15</f>
        <v>5.9338932415090584E-3</v>
      </c>
      <c r="Q15" s="315"/>
      <c r="R15" s="320"/>
      <c r="S15" s="317"/>
      <c r="T15" s="318"/>
      <c r="U15" s="319"/>
      <c r="V15" s="317"/>
      <c r="W15" s="321"/>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41"/>
      <c r="BQ15" s="41"/>
      <c r="BR15" s="41"/>
      <c r="BS15" s="41"/>
      <c r="BT15" s="41"/>
      <c r="BU15" s="41"/>
      <c r="BV15" s="41"/>
      <c r="BW15" s="41"/>
      <c r="BX15" s="41"/>
      <c r="BY15" s="41"/>
    </row>
    <row r="16" spans="1:77" s="301" customFormat="1" ht="17" thickBot="1" x14ac:dyDescent="0.25">
      <c r="A16" s="300"/>
      <c r="B16" s="370" t="s">
        <v>199</v>
      </c>
      <c r="C16" s="371"/>
      <c r="D16" s="335"/>
      <c r="E16" s="335"/>
      <c r="F16" s="335"/>
      <c r="G16" s="335"/>
      <c r="H16" s="335"/>
      <c r="I16" s="336">
        <f>SUM(I5:I15)</f>
        <v>85.462027972027968</v>
      </c>
      <c r="J16" s="337">
        <f>SUM(J5:J15)</f>
        <v>10.201413550913593</v>
      </c>
      <c r="K16" s="338"/>
      <c r="L16" s="339"/>
      <c r="M16" s="339"/>
      <c r="N16" s="339"/>
      <c r="O16" s="340">
        <f>SUM(O5:O15)</f>
        <v>97.566293706293706</v>
      </c>
      <c r="P16" s="341">
        <f>SUM(P5:P15)</f>
        <v>1.8168809387483269</v>
      </c>
      <c r="Q16" s="338"/>
      <c r="R16" s="342"/>
      <c r="S16" s="339"/>
      <c r="T16" s="343"/>
      <c r="U16" s="341">
        <f>SUM(U5:U15)</f>
        <v>0.53970629370629375</v>
      </c>
      <c r="V16" s="344"/>
      <c r="W16" s="341">
        <f>SUM(W5:W7)</f>
        <v>5.3837359676742231</v>
      </c>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row>
    <row r="17" spans="2:10" ht="17" thickBot="1" x14ac:dyDescent="0.25">
      <c r="C17" s="37"/>
      <c r="D17" s="37"/>
      <c r="E17" s="302"/>
    </row>
    <row r="18" spans="2:10" ht="25" thickBot="1" x14ac:dyDescent="0.35">
      <c r="B18" s="372" t="s">
        <v>30</v>
      </c>
      <c r="C18" s="373"/>
      <c r="D18" s="345">
        <f>SUM(J16,P16,U16,W16)</f>
        <v>17.941736751042434</v>
      </c>
      <c r="F18" s="39"/>
      <c r="I18" s="303"/>
    </row>
    <row r="19" spans="2:10" ht="14" customHeight="1" x14ac:dyDescent="0.2">
      <c r="F19" s="303"/>
      <c r="J19" s="303"/>
    </row>
    <row r="20" spans="2:10" x14ac:dyDescent="0.2">
      <c r="J20" s="303"/>
    </row>
    <row r="21" spans="2:10" x14ac:dyDescent="0.2">
      <c r="J21" s="303"/>
    </row>
    <row r="22" spans="2:10" x14ac:dyDescent="0.2">
      <c r="J22" s="40"/>
    </row>
  </sheetData>
  <mergeCells count="8">
    <mergeCell ref="B16:C16"/>
    <mergeCell ref="B18:C18"/>
    <mergeCell ref="A1:XFD1"/>
    <mergeCell ref="V3:W3"/>
    <mergeCell ref="Q3:U3"/>
    <mergeCell ref="K3:P3"/>
    <mergeCell ref="D3:J3"/>
    <mergeCell ref="B3:C3"/>
  </mergeCells>
  <dataValidations count="1">
    <dataValidation type="list" allowBlank="1" showInputMessage="1" showErrorMessage="1" sqref="D19:D1048576" xr:uid="{00000000-0002-0000-0E00-000000000000}">
      <formula1>$B$2:$B$16</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1000000}">
          <x14:formula1>
            <xm:f>'Drug Costs'!$B$8:$B$17</xm:f>
          </x14:formula1>
          <xm:sqref>Q2:Q1048576</xm:sqref>
        </x14:dataValidation>
        <x14:dataValidation type="list" allowBlank="1" showInputMessage="1" showErrorMessage="1" xr:uid="{00000000-0002-0000-0E00-000002000000}">
          <x14:formula1>
            <xm:f>Personnel!$B$8:$B$27</xm:f>
          </x14:formula1>
          <xm:sqref>D2:D16</xm:sqref>
        </x14:dataValidation>
        <x14:dataValidation type="list" allowBlank="1" showInputMessage="1" showErrorMessage="1" xr:uid="{00000000-0002-0000-0E00-000003000000}">
          <x14:formula1>
            <xm:f>Locations!$B$11:$B$25</xm:f>
          </x14:formula1>
          <xm:sqref>K2:K1048576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325"/>
  <sheetViews>
    <sheetView topLeftCell="D1" zoomScaleNormal="100" workbookViewId="0">
      <selection activeCell="F2" sqref="F2:F7"/>
    </sheetView>
  </sheetViews>
  <sheetFormatPr baseColWidth="10" defaultColWidth="10.83203125" defaultRowHeight="16" x14ac:dyDescent="0.2"/>
  <cols>
    <col min="1" max="1" width="4" customWidth="1"/>
    <col min="2" max="2" width="20.5" style="80" customWidth="1"/>
    <col min="3" max="3" width="16.5" style="80" customWidth="1"/>
    <col min="4" max="4" width="25.5" style="80" customWidth="1"/>
    <col min="5" max="5" width="22" style="80" customWidth="1"/>
    <col min="6" max="6" width="31.6640625" style="80" customWidth="1"/>
    <col min="7" max="8" width="28.6640625" style="80" customWidth="1"/>
    <col min="9" max="9" width="32.33203125" style="80" customWidth="1"/>
    <col min="10" max="16384" width="10.83203125" style="25"/>
  </cols>
  <sheetData>
    <row r="1" spans="1:87" s="29" customFormat="1" ht="21" customHeight="1" thickBot="1" x14ac:dyDescent="0.25">
      <c r="A1" s="24"/>
      <c r="B1" s="99" t="s">
        <v>0</v>
      </c>
      <c r="C1" s="100" t="s">
        <v>272</v>
      </c>
      <c r="D1" s="100" t="s">
        <v>321</v>
      </c>
      <c r="E1" s="100" t="s">
        <v>273</v>
      </c>
      <c r="F1" s="100" t="s">
        <v>22</v>
      </c>
      <c r="G1" s="100" t="s">
        <v>328</v>
      </c>
      <c r="H1" s="100" t="s">
        <v>322</v>
      </c>
      <c r="I1" s="102" t="s">
        <v>329</v>
      </c>
      <c r="J1" s="26"/>
      <c r="K1" s="26"/>
      <c r="L1" s="27"/>
      <c r="M1" s="27"/>
      <c r="N1" s="26"/>
      <c r="O1" s="26"/>
      <c r="P1" s="27"/>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row>
    <row r="2" spans="1:87" x14ac:dyDescent="0.2">
      <c r="A2" s="25"/>
      <c r="B2" s="354" t="s">
        <v>271</v>
      </c>
      <c r="C2" s="351" t="s">
        <v>323</v>
      </c>
      <c r="D2" s="351" t="s">
        <v>454</v>
      </c>
      <c r="E2" s="351" t="s">
        <v>324</v>
      </c>
      <c r="F2" s="351" t="s">
        <v>326</v>
      </c>
      <c r="G2" s="351" t="s">
        <v>327</v>
      </c>
      <c r="H2" s="351" t="s">
        <v>325</v>
      </c>
      <c r="I2" s="348" t="s">
        <v>274</v>
      </c>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87" x14ac:dyDescent="0.2">
      <c r="A3" s="25"/>
      <c r="B3" s="355"/>
      <c r="C3" s="352"/>
      <c r="D3" s="352"/>
      <c r="E3" s="352"/>
      <c r="F3" s="352"/>
      <c r="G3" s="352"/>
      <c r="H3" s="352"/>
      <c r="I3" s="349"/>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row>
    <row r="4" spans="1:87" x14ac:dyDescent="0.2">
      <c r="A4" s="25"/>
      <c r="B4" s="355"/>
      <c r="C4" s="352"/>
      <c r="D4" s="352"/>
      <c r="E4" s="352"/>
      <c r="F4" s="352"/>
      <c r="G4" s="352"/>
      <c r="H4" s="352"/>
      <c r="I4" s="349"/>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row>
    <row r="5" spans="1:87" x14ac:dyDescent="0.2">
      <c r="A5" s="25"/>
      <c r="B5" s="355"/>
      <c r="C5" s="352"/>
      <c r="D5" s="352"/>
      <c r="E5" s="352"/>
      <c r="F5" s="352"/>
      <c r="G5" s="352"/>
      <c r="H5" s="352"/>
      <c r="I5" s="349"/>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row>
    <row r="6" spans="1:87" ht="16" customHeight="1" x14ac:dyDescent="0.2">
      <c r="A6" s="25"/>
      <c r="B6" s="355"/>
      <c r="C6" s="352"/>
      <c r="D6" s="352"/>
      <c r="E6" s="352"/>
      <c r="F6" s="352"/>
      <c r="G6" s="352"/>
      <c r="H6" s="352"/>
      <c r="I6" s="349"/>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row>
    <row r="7" spans="1:87" ht="17" thickBot="1" x14ac:dyDescent="0.25">
      <c r="A7" s="25"/>
      <c r="B7" s="356"/>
      <c r="C7" s="353"/>
      <c r="D7" s="353"/>
      <c r="E7" s="353"/>
      <c r="F7" s="353"/>
      <c r="G7" s="353"/>
      <c r="H7" s="353"/>
      <c r="I7" s="35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row>
    <row r="8" spans="1:87" x14ac:dyDescent="0.2">
      <c r="A8" s="25"/>
      <c r="B8" s="172" t="s">
        <v>11</v>
      </c>
      <c r="C8" s="173">
        <v>6000000</v>
      </c>
      <c r="D8" s="173">
        <f>C8*0.07</f>
        <v>420000.00000000006</v>
      </c>
      <c r="E8" s="173">
        <f>SUM(C8:D8)</f>
        <v>6420000</v>
      </c>
      <c r="F8" s="174">
        <f>VLOOKUP(B8,'Personnel Capacity'!B7:N21,13,FALSE)</f>
        <v>67980</v>
      </c>
      <c r="G8" s="173">
        <f>E8/F8</f>
        <v>94.439541041482784</v>
      </c>
      <c r="H8" s="175">
        <v>48</v>
      </c>
      <c r="I8" s="322">
        <f>G8/H8</f>
        <v>1.9674904383642247</v>
      </c>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row>
    <row r="9" spans="1:87" x14ac:dyDescent="0.2">
      <c r="A9" s="25"/>
      <c r="B9" s="135" t="s">
        <v>12</v>
      </c>
      <c r="C9" s="177">
        <v>350000</v>
      </c>
      <c r="D9" s="177">
        <f t="shared" ref="D9:D27" si="0">C9*0.07</f>
        <v>24500.000000000004</v>
      </c>
      <c r="E9" s="177">
        <f t="shared" ref="E9:E26" si="1">SUM(C9:D9)</f>
        <v>374500</v>
      </c>
      <c r="F9" s="119">
        <f>VLOOKUP(B9,'Personnel Capacity'!B8:N22,13,FALSE)</f>
        <v>76560</v>
      </c>
      <c r="G9" s="177">
        <f t="shared" ref="G9:G25" si="2">E9/F9</f>
        <v>4.8915882967607107</v>
      </c>
      <c r="H9" s="178">
        <v>48</v>
      </c>
      <c r="I9" s="323">
        <f t="shared" ref="I9:I27" si="3">G9/H9</f>
        <v>0.10190808951584814</v>
      </c>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row>
    <row r="10" spans="1:87" x14ac:dyDescent="0.2">
      <c r="A10" s="25"/>
      <c r="B10" s="135" t="s">
        <v>13</v>
      </c>
      <c r="C10" s="177">
        <v>140000</v>
      </c>
      <c r="D10" s="177">
        <f t="shared" si="0"/>
        <v>9800.0000000000018</v>
      </c>
      <c r="E10" s="177">
        <f t="shared" si="1"/>
        <v>149800</v>
      </c>
      <c r="F10" s="119">
        <f>VLOOKUP(B10,'Personnel Capacity'!B9:N23,13,FALSE)</f>
        <v>100620</v>
      </c>
      <c r="G10" s="177">
        <f t="shared" si="2"/>
        <v>1.488769628304512</v>
      </c>
      <c r="H10" s="178">
        <v>48</v>
      </c>
      <c r="I10" s="323">
        <f>G10/H10</f>
        <v>3.1016033923010666E-2</v>
      </c>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row>
    <row r="11" spans="1:87" x14ac:dyDescent="0.2">
      <c r="A11" s="25"/>
      <c r="B11" s="135" t="s">
        <v>15</v>
      </c>
      <c r="C11" s="177">
        <v>80000</v>
      </c>
      <c r="D11" s="177">
        <f t="shared" si="0"/>
        <v>5600.0000000000009</v>
      </c>
      <c r="E11" s="177">
        <f t="shared" si="1"/>
        <v>85600</v>
      </c>
      <c r="F11" s="119">
        <f>VLOOKUP(B11,'Personnel Capacity'!B10:N24,13,FALSE)</f>
        <v>80340</v>
      </c>
      <c r="G11" s="177">
        <f t="shared" si="2"/>
        <v>1.0654717450833955</v>
      </c>
      <c r="H11" s="178">
        <v>48</v>
      </c>
      <c r="I11" s="323">
        <f t="shared" si="3"/>
        <v>2.2197328022570739E-2</v>
      </c>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row>
    <row r="12" spans="1:87" x14ac:dyDescent="0.2">
      <c r="A12" s="25"/>
      <c r="B12" s="135" t="s">
        <v>14</v>
      </c>
      <c r="C12" s="177">
        <v>155000</v>
      </c>
      <c r="D12" s="177">
        <f t="shared" si="0"/>
        <v>10850.000000000002</v>
      </c>
      <c r="E12" s="177">
        <f t="shared" si="1"/>
        <v>165850</v>
      </c>
      <c r="F12" s="119">
        <f>VLOOKUP(B12,'Personnel Capacity'!B11:N25,13,FALSE)</f>
        <v>80340</v>
      </c>
      <c r="G12" s="177">
        <f t="shared" si="2"/>
        <v>2.0643515060990789</v>
      </c>
      <c r="H12" s="178">
        <v>48</v>
      </c>
      <c r="I12" s="323">
        <f t="shared" si="3"/>
        <v>4.3007323043730811E-2</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row>
    <row r="13" spans="1:87" x14ac:dyDescent="0.2">
      <c r="A13" s="25"/>
      <c r="B13" s="180" t="s">
        <v>16</v>
      </c>
      <c r="C13" s="177">
        <v>450000</v>
      </c>
      <c r="D13" s="177">
        <f t="shared" si="0"/>
        <v>31500.000000000004</v>
      </c>
      <c r="E13" s="181">
        <f t="shared" si="1"/>
        <v>481500</v>
      </c>
      <c r="F13" s="119">
        <f>VLOOKUP(B13,'Personnel Capacity'!B12:N26,13,FALSE)</f>
        <v>80340</v>
      </c>
      <c r="G13" s="181">
        <f t="shared" si="2"/>
        <v>5.9932785660940997</v>
      </c>
      <c r="H13" s="178">
        <v>48</v>
      </c>
      <c r="I13" s="323">
        <f t="shared" si="3"/>
        <v>0.12485997012696042</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row>
    <row r="14" spans="1:87" x14ac:dyDescent="0.2">
      <c r="A14" s="25"/>
      <c r="B14" s="135" t="s">
        <v>17</v>
      </c>
      <c r="C14" s="177">
        <v>106950</v>
      </c>
      <c r="D14" s="177">
        <f t="shared" si="0"/>
        <v>7486.5000000000009</v>
      </c>
      <c r="E14" s="177">
        <f t="shared" si="1"/>
        <v>114436.5</v>
      </c>
      <c r="F14" s="119">
        <f>VLOOKUP(B14,'Personnel Capacity'!B13:N27,13,FALSE)</f>
        <v>80340</v>
      </c>
      <c r="G14" s="177">
        <f t="shared" si="2"/>
        <v>1.4244025392083643</v>
      </c>
      <c r="H14" s="178">
        <v>48</v>
      </c>
      <c r="I14" s="323">
        <f t="shared" si="3"/>
        <v>2.9675052900174258E-2</v>
      </c>
    </row>
    <row r="15" spans="1:87" x14ac:dyDescent="0.2">
      <c r="A15" s="25"/>
      <c r="B15" s="135" t="s">
        <v>18</v>
      </c>
      <c r="C15" s="177">
        <v>56000</v>
      </c>
      <c r="D15" s="177">
        <f t="shared" si="0"/>
        <v>3920.0000000000005</v>
      </c>
      <c r="E15" s="177">
        <f t="shared" si="1"/>
        <v>59920</v>
      </c>
      <c r="F15" s="119">
        <f>VLOOKUP(B15,'Personnel Capacity'!B14:N28,13,FALSE)</f>
        <v>80340</v>
      </c>
      <c r="G15" s="177">
        <f t="shared" si="2"/>
        <v>0.74583022155837686</v>
      </c>
      <c r="H15" s="178">
        <v>48</v>
      </c>
      <c r="I15" s="323">
        <f t="shared" si="3"/>
        <v>1.5538129615799518E-2</v>
      </c>
    </row>
    <row r="16" spans="1:87" x14ac:dyDescent="0.2">
      <c r="A16" s="25"/>
      <c r="B16" s="135" t="s">
        <v>19</v>
      </c>
      <c r="C16" s="177">
        <v>170000</v>
      </c>
      <c r="D16" s="177">
        <f t="shared" si="0"/>
        <v>11900.000000000002</v>
      </c>
      <c r="E16" s="177">
        <f t="shared" si="1"/>
        <v>181900</v>
      </c>
      <c r="F16" s="119">
        <f>VLOOKUP(B16,'Personnel Capacity'!B15:N29,13,FALSE)</f>
        <v>80340</v>
      </c>
      <c r="G16" s="177">
        <f t="shared" si="2"/>
        <v>2.2641274583022155</v>
      </c>
      <c r="H16" s="178">
        <v>48</v>
      </c>
      <c r="I16" s="323">
        <f t="shared" si="3"/>
        <v>4.7169322047962821E-2</v>
      </c>
    </row>
    <row r="17" spans="1:9" x14ac:dyDescent="0.2">
      <c r="A17" s="25"/>
      <c r="B17" s="135" t="s">
        <v>20</v>
      </c>
      <c r="C17" s="177">
        <v>10000</v>
      </c>
      <c r="D17" s="177">
        <f t="shared" si="0"/>
        <v>700.00000000000011</v>
      </c>
      <c r="E17" s="177">
        <f t="shared" si="1"/>
        <v>10700</v>
      </c>
      <c r="F17" s="119">
        <f>VLOOKUP(B17,'Personnel Capacity'!B16:N30,13,FALSE)</f>
        <v>100620</v>
      </c>
      <c r="G17" s="177">
        <f t="shared" si="2"/>
        <v>0.10634068773603657</v>
      </c>
      <c r="H17" s="178">
        <v>48</v>
      </c>
      <c r="I17" s="323">
        <f t="shared" si="3"/>
        <v>2.2154309945007617E-3</v>
      </c>
    </row>
    <row r="18" spans="1:9" x14ac:dyDescent="0.2">
      <c r="A18" s="25"/>
      <c r="B18" s="135" t="s">
        <v>23</v>
      </c>
      <c r="C18" s="177">
        <v>250000</v>
      </c>
      <c r="D18" s="177">
        <f t="shared" si="0"/>
        <v>17500</v>
      </c>
      <c r="E18" s="177">
        <f t="shared" si="1"/>
        <v>267500</v>
      </c>
      <c r="F18" s="119">
        <f>VLOOKUP(B18,'Personnel Capacity'!B17:N31,13,FALSE)</f>
        <v>80340</v>
      </c>
      <c r="G18" s="177">
        <f t="shared" si="2"/>
        <v>3.329599203385611</v>
      </c>
      <c r="H18" s="178">
        <v>48</v>
      </c>
      <c r="I18" s="323">
        <f t="shared" si="3"/>
        <v>6.9366650070533567E-2</v>
      </c>
    </row>
    <row r="19" spans="1:9" x14ac:dyDescent="0.2">
      <c r="A19" s="25"/>
      <c r="B19" s="135" t="s">
        <v>24</v>
      </c>
      <c r="C19" s="177">
        <v>200000</v>
      </c>
      <c r="D19" s="177">
        <f t="shared" si="0"/>
        <v>14000.000000000002</v>
      </c>
      <c r="E19" s="177">
        <f t="shared" si="1"/>
        <v>214000</v>
      </c>
      <c r="F19" s="119">
        <f>VLOOKUP(B19,'Personnel Capacity'!B18:N32,13,FALSE)</f>
        <v>80340</v>
      </c>
      <c r="G19" s="177">
        <f t="shared" si="2"/>
        <v>2.6636793627084887</v>
      </c>
      <c r="H19" s="178">
        <v>48</v>
      </c>
      <c r="I19" s="323">
        <f t="shared" si="3"/>
        <v>5.5493320056426848E-2</v>
      </c>
    </row>
    <row r="20" spans="1:9" x14ac:dyDescent="0.2">
      <c r="A20" s="25"/>
      <c r="B20" s="135" t="s">
        <v>31</v>
      </c>
      <c r="C20" s="177">
        <v>230000</v>
      </c>
      <c r="D20" s="177">
        <f t="shared" si="0"/>
        <v>16100.000000000002</v>
      </c>
      <c r="E20" s="177">
        <f t="shared" si="1"/>
        <v>246100</v>
      </c>
      <c r="F20" s="119">
        <f>VLOOKUP(B20,'Personnel Capacity'!B19:N33,13,FALSE)</f>
        <v>80340</v>
      </c>
      <c r="G20" s="177">
        <f t="shared" si="2"/>
        <v>3.0632312671147623</v>
      </c>
      <c r="H20" s="178">
        <v>48</v>
      </c>
      <c r="I20" s="323">
        <f t="shared" si="3"/>
        <v>6.3817318064890882E-2</v>
      </c>
    </row>
    <row r="21" spans="1:9" x14ac:dyDescent="0.2">
      <c r="A21" s="25"/>
      <c r="B21" s="135" t="s">
        <v>32</v>
      </c>
      <c r="C21" s="177">
        <v>150000</v>
      </c>
      <c r="D21" s="177">
        <f t="shared" si="0"/>
        <v>10500.000000000002</v>
      </c>
      <c r="E21" s="177">
        <f t="shared" si="1"/>
        <v>160500</v>
      </c>
      <c r="F21" s="119">
        <f>VLOOKUP(B21,'Personnel Capacity'!B20:N34,13,FALSE)</f>
        <v>80340</v>
      </c>
      <c r="G21" s="177">
        <f t="shared" si="2"/>
        <v>1.9977595220313666</v>
      </c>
      <c r="H21" s="178">
        <v>48</v>
      </c>
      <c r="I21" s="323">
        <f t="shared" si="3"/>
        <v>4.1619990042320136E-2</v>
      </c>
    </row>
    <row r="22" spans="1:9" x14ac:dyDescent="0.2">
      <c r="A22" s="25"/>
      <c r="B22" s="135" t="s">
        <v>33</v>
      </c>
      <c r="C22" s="177">
        <v>350000</v>
      </c>
      <c r="D22" s="177">
        <f t="shared" si="0"/>
        <v>24500.000000000004</v>
      </c>
      <c r="E22" s="177">
        <f t="shared" si="1"/>
        <v>374500</v>
      </c>
      <c r="F22" s="119">
        <f>VLOOKUP(B22,'Personnel Capacity'!B21:N35,13,FALSE)</f>
        <v>80340</v>
      </c>
      <c r="G22" s="177">
        <f t="shared" si="2"/>
        <v>4.661438884739856</v>
      </c>
      <c r="H22" s="178">
        <v>48</v>
      </c>
      <c r="I22" s="323">
        <f t="shared" si="3"/>
        <v>9.7113310098747005E-2</v>
      </c>
    </row>
    <row r="23" spans="1:9" ht="16" customHeight="1" x14ac:dyDescent="0.2">
      <c r="A23" s="25"/>
      <c r="B23" s="135" t="s">
        <v>34</v>
      </c>
      <c r="C23" s="177">
        <v>200000</v>
      </c>
      <c r="D23" s="177">
        <f t="shared" si="0"/>
        <v>14000.000000000002</v>
      </c>
      <c r="E23" s="177">
        <f t="shared" si="1"/>
        <v>214000</v>
      </c>
      <c r="F23" s="119">
        <f>VLOOKUP(B23,'Personnel Capacity'!B22:N36,13,FALSE)</f>
        <v>80340</v>
      </c>
      <c r="G23" s="177">
        <f t="shared" si="2"/>
        <v>2.6636793627084887</v>
      </c>
      <c r="H23" s="178">
        <v>48</v>
      </c>
      <c r="I23" s="323">
        <f t="shared" si="3"/>
        <v>5.5493320056426848E-2</v>
      </c>
    </row>
    <row r="24" spans="1:9" x14ac:dyDescent="0.2">
      <c r="A24" s="25"/>
      <c r="B24" s="135" t="s">
        <v>67</v>
      </c>
      <c r="C24" s="177">
        <v>90000</v>
      </c>
      <c r="D24" s="177">
        <f t="shared" si="0"/>
        <v>6300.0000000000009</v>
      </c>
      <c r="E24" s="177">
        <f t="shared" si="1"/>
        <v>96300</v>
      </c>
      <c r="F24" s="119">
        <f>VLOOKUP(B24,'Personnel Capacity'!B23:N37,13,FALSE)</f>
        <v>80340</v>
      </c>
      <c r="G24" s="177">
        <f t="shared" si="2"/>
        <v>1.19865571321882</v>
      </c>
      <c r="H24" s="178">
        <v>48</v>
      </c>
      <c r="I24" s="323">
        <f t="shared" si="3"/>
        <v>2.4971994025392085E-2</v>
      </c>
    </row>
    <row r="25" spans="1:9" x14ac:dyDescent="0.2">
      <c r="A25" s="25"/>
      <c r="B25" s="135" t="s">
        <v>68</v>
      </c>
      <c r="C25" s="177">
        <v>7000000</v>
      </c>
      <c r="D25" s="177">
        <f t="shared" si="0"/>
        <v>490000.00000000006</v>
      </c>
      <c r="E25" s="177">
        <f t="shared" si="1"/>
        <v>7490000</v>
      </c>
      <c r="F25" s="119">
        <f>VLOOKUP(B25,'Personnel Capacity'!B24:N38,13,FALSE)</f>
        <v>85140</v>
      </c>
      <c r="G25" s="177">
        <f t="shared" si="2"/>
        <v>87.972750763448431</v>
      </c>
      <c r="H25" s="178">
        <v>48</v>
      </c>
      <c r="I25" s="323">
        <f t="shared" si="3"/>
        <v>1.8327656409051756</v>
      </c>
    </row>
    <row r="26" spans="1:9" x14ac:dyDescent="0.2">
      <c r="A26" s="25"/>
      <c r="B26" s="135" t="s">
        <v>236</v>
      </c>
      <c r="C26" s="177">
        <v>100000</v>
      </c>
      <c r="D26" s="177">
        <f t="shared" si="0"/>
        <v>7000.0000000000009</v>
      </c>
      <c r="E26" s="177">
        <f t="shared" si="1"/>
        <v>107000</v>
      </c>
      <c r="F26" s="119">
        <f>VLOOKUP(B26,'Personnel Capacity'!B25:N39,13,FALSE)</f>
        <v>80340</v>
      </c>
      <c r="G26" s="177">
        <f t="shared" ref="G26" si="4">E26/F26</f>
        <v>1.3318396813542444</v>
      </c>
      <c r="H26" s="178">
        <v>48</v>
      </c>
      <c r="I26" s="323">
        <f t="shared" si="3"/>
        <v>2.7746660028213424E-2</v>
      </c>
    </row>
    <row r="27" spans="1:9" ht="17" thickBot="1" x14ac:dyDescent="0.25">
      <c r="A27" s="25"/>
      <c r="B27" s="88" t="s">
        <v>343</v>
      </c>
      <c r="C27" s="182">
        <v>300000</v>
      </c>
      <c r="D27" s="182">
        <f t="shared" si="0"/>
        <v>21000.000000000004</v>
      </c>
      <c r="E27" s="182">
        <f>SUM(C27:D27)</f>
        <v>321000</v>
      </c>
      <c r="F27" s="143">
        <f>VLOOKUP(B27,'Personnel Capacity'!B26:N40,13,FALSE)</f>
        <v>90180</v>
      </c>
      <c r="G27" s="182">
        <f>E27/F27</f>
        <v>3.5595475715236193</v>
      </c>
      <c r="H27" s="183">
        <v>48</v>
      </c>
      <c r="I27" s="324">
        <f t="shared" si="3"/>
        <v>7.4157241073408736E-2</v>
      </c>
    </row>
    <row r="28" spans="1:9" x14ac:dyDescent="0.2">
      <c r="A28" s="25"/>
    </row>
    <row r="29" spans="1:9" x14ac:dyDescent="0.2">
      <c r="A29" s="25"/>
    </row>
    <row r="30" spans="1:9" x14ac:dyDescent="0.2">
      <c r="A30" s="25"/>
    </row>
    <row r="31" spans="1:9" x14ac:dyDescent="0.2">
      <c r="A31" s="25"/>
    </row>
    <row r="32" spans="1:9" x14ac:dyDescent="0.2">
      <c r="A32" s="25"/>
    </row>
    <row r="33" spans="1:1" x14ac:dyDescent="0.2">
      <c r="A33" s="25"/>
    </row>
    <row r="34" spans="1:1" x14ac:dyDescent="0.2">
      <c r="A34" s="25"/>
    </row>
    <row r="35" spans="1:1" x14ac:dyDescent="0.2">
      <c r="A35" s="25"/>
    </row>
    <row r="36" spans="1:1" x14ac:dyDescent="0.2">
      <c r="A36" s="25"/>
    </row>
    <row r="37" spans="1:1" x14ac:dyDescent="0.2">
      <c r="A37" s="25"/>
    </row>
    <row r="38" spans="1:1" x14ac:dyDescent="0.2">
      <c r="A38" s="25"/>
    </row>
    <row r="39" spans="1:1" x14ac:dyDescent="0.2">
      <c r="A39" s="25"/>
    </row>
    <row r="40" spans="1:1" x14ac:dyDescent="0.2">
      <c r="A40" s="25"/>
    </row>
    <row r="41" spans="1:1" x14ac:dyDescent="0.2">
      <c r="A41" s="25"/>
    </row>
    <row r="42" spans="1:1" x14ac:dyDescent="0.2">
      <c r="A42" s="25"/>
    </row>
    <row r="43" spans="1:1" x14ac:dyDescent="0.2">
      <c r="A43" s="25"/>
    </row>
    <row r="44" spans="1:1" x14ac:dyDescent="0.2">
      <c r="A44" s="25"/>
    </row>
    <row r="45" spans="1:1" x14ac:dyDescent="0.2">
      <c r="A45" s="25"/>
    </row>
    <row r="46" spans="1:1" x14ac:dyDescent="0.2">
      <c r="A46" s="25"/>
    </row>
    <row r="47" spans="1:1" x14ac:dyDescent="0.2">
      <c r="A47" s="25"/>
    </row>
    <row r="48" spans="1:1" x14ac:dyDescent="0.2">
      <c r="A48" s="25"/>
    </row>
    <row r="49" spans="1:1" x14ac:dyDescent="0.2">
      <c r="A49" s="25"/>
    </row>
    <row r="50" spans="1:1" x14ac:dyDescent="0.2">
      <c r="A50" s="25"/>
    </row>
    <row r="51" spans="1:1" x14ac:dyDescent="0.2">
      <c r="A51" s="25"/>
    </row>
    <row r="52" spans="1:1" x14ac:dyDescent="0.2">
      <c r="A52" s="25"/>
    </row>
    <row r="53" spans="1:1" x14ac:dyDescent="0.2">
      <c r="A53" s="25"/>
    </row>
    <row r="54" spans="1:1" x14ac:dyDescent="0.2">
      <c r="A54" s="25"/>
    </row>
    <row r="55" spans="1:1" x14ac:dyDescent="0.2">
      <c r="A55" s="25"/>
    </row>
    <row r="56" spans="1:1" x14ac:dyDescent="0.2">
      <c r="A56" s="25"/>
    </row>
    <row r="57" spans="1:1" x14ac:dyDescent="0.2">
      <c r="A57" s="25"/>
    </row>
    <row r="58" spans="1:1" x14ac:dyDescent="0.2">
      <c r="A58" s="25"/>
    </row>
    <row r="59" spans="1:1" x14ac:dyDescent="0.2">
      <c r="A59" s="25"/>
    </row>
    <row r="60" spans="1:1" x14ac:dyDescent="0.2">
      <c r="A60" s="25"/>
    </row>
    <row r="61" spans="1:1" x14ac:dyDescent="0.2">
      <c r="A61" s="25"/>
    </row>
    <row r="62" spans="1:1" x14ac:dyDescent="0.2">
      <c r="A62" s="25"/>
    </row>
    <row r="63" spans="1:1" x14ac:dyDescent="0.2">
      <c r="A63" s="25"/>
    </row>
    <row r="64" spans="1:1" x14ac:dyDescent="0.2">
      <c r="A64" s="25"/>
    </row>
    <row r="65" spans="1:1" x14ac:dyDescent="0.2">
      <c r="A65" s="25"/>
    </row>
    <row r="66" spans="1:1" x14ac:dyDescent="0.2">
      <c r="A66" s="25"/>
    </row>
    <row r="67" spans="1:1" x14ac:dyDescent="0.2">
      <c r="A67" s="25"/>
    </row>
    <row r="68" spans="1:1" x14ac:dyDescent="0.2">
      <c r="A68" s="25"/>
    </row>
    <row r="69" spans="1:1" x14ac:dyDescent="0.2">
      <c r="A69" s="25"/>
    </row>
    <row r="70" spans="1:1" x14ac:dyDescent="0.2">
      <c r="A70" s="25"/>
    </row>
    <row r="71" spans="1:1" x14ac:dyDescent="0.2">
      <c r="A71" s="25"/>
    </row>
    <row r="72" spans="1:1" x14ac:dyDescent="0.2">
      <c r="A72" s="25"/>
    </row>
    <row r="73" spans="1:1" x14ac:dyDescent="0.2">
      <c r="A73" s="25"/>
    </row>
    <row r="74" spans="1:1" x14ac:dyDescent="0.2">
      <c r="A74" s="25"/>
    </row>
    <row r="75" spans="1:1" x14ac:dyDescent="0.2">
      <c r="A75" s="25"/>
    </row>
    <row r="76" spans="1:1" x14ac:dyDescent="0.2">
      <c r="A76" s="25"/>
    </row>
    <row r="77" spans="1:1" x14ac:dyDescent="0.2">
      <c r="A77" s="25"/>
    </row>
    <row r="78" spans="1:1" x14ac:dyDescent="0.2">
      <c r="A78" s="25"/>
    </row>
    <row r="79" spans="1:1" x14ac:dyDescent="0.2">
      <c r="A79" s="25"/>
    </row>
    <row r="80" spans="1:1" x14ac:dyDescent="0.2">
      <c r="A80" s="25"/>
    </row>
    <row r="81" spans="1:1" x14ac:dyDescent="0.2">
      <c r="A81" s="25"/>
    </row>
    <row r="82" spans="1:1" x14ac:dyDescent="0.2">
      <c r="A82" s="25"/>
    </row>
    <row r="83" spans="1:1" x14ac:dyDescent="0.2">
      <c r="A83" s="25"/>
    </row>
    <row r="84" spans="1:1" x14ac:dyDescent="0.2">
      <c r="A84" s="25"/>
    </row>
    <row r="85" spans="1:1" x14ac:dyDescent="0.2">
      <c r="A85" s="25"/>
    </row>
    <row r="86" spans="1:1" x14ac:dyDescent="0.2">
      <c r="A86" s="25"/>
    </row>
    <row r="87" spans="1:1" x14ac:dyDescent="0.2">
      <c r="A87" s="25"/>
    </row>
    <row r="88" spans="1:1" x14ac:dyDescent="0.2">
      <c r="A88" s="25"/>
    </row>
    <row r="89" spans="1:1" x14ac:dyDescent="0.2">
      <c r="A89" s="25"/>
    </row>
    <row r="90" spans="1:1" x14ac:dyDescent="0.2">
      <c r="A90" s="25"/>
    </row>
    <row r="91" spans="1:1" x14ac:dyDescent="0.2">
      <c r="A91" s="25"/>
    </row>
    <row r="92" spans="1:1" x14ac:dyDescent="0.2">
      <c r="A92" s="25"/>
    </row>
    <row r="93" spans="1:1" x14ac:dyDescent="0.2">
      <c r="A93" s="25"/>
    </row>
    <row r="94" spans="1:1" x14ac:dyDescent="0.2">
      <c r="A94" s="25"/>
    </row>
    <row r="95" spans="1:1" x14ac:dyDescent="0.2">
      <c r="A95" s="25"/>
    </row>
    <row r="96" spans="1:1" x14ac:dyDescent="0.2">
      <c r="A96" s="25"/>
    </row>
    <row r="97" spans="1:1" x14ac:dyDescent="0.2">
      <c r="A97" s="25"/>
    </row>
    <row r="98" spans="1:1" x14ac:dyDescent="0.2">
      <c r="A98" s="25"/>
    </row>
    <row r="99" spans="1:1" x14ac:dyDescent="0.2">
      <c r="A99" s="25"/>
    </row>
    <row r="100" spans="1:1" x14ac:dyDescent="0.2">
      <c r="A100" s="25"/>
    </row>
    <row r="101" spans="1:1" x14ac:dyDescent="0.2">
      <c r="A101" s="25"/>
    </row>
    <row r="102" spans="1:1" x14ac:dyDescent="0.2">
      <c r="A102" s="25"/>
    </row>
    <row r="103" spans="1:1" x14ac:dyDescent="0.2">
      <c r="A103" s="25"/>
    </row>
    <row r="104" spans="1:1" x14ac:dyDescent="0.2">
      <c r="A104" s="25"/>
    </row>
    <row r="105" spans="1:1" x14ac:dyDescent="0.2">
      <c r="A105" s="25"/>
    </row>
    <row r="106" spans="1:1" x14ac:dyDescent="0.2">
      <c r="A106" s="25"/>
    </row>
    <row r="107" spans="1:1" x14ac:dyDescent="0.2">
      <c r="A107" s="25"/>
    </row>
    <row r="108" spans="1:1" x14ac:dyDescent="0.2">
      <c r="A108" s="25"/>
    </row>
    <row r="109" spans="1:1" x14ac:dyDescent="0.2">
      <c r="A109" s="25"/>
    </row>
    <row r="110" spans="1:1" x14ac:dyDescent="0.2">
      <c r="A110" s="25"/>
    </row>
    <row r="111" spans="1:1" x14ac:dyDescent="0.2">
      <c r="A111" s="25"/>
    </row>
    <row r="112" spans="1:1" x14ac:dyDescent="0.2">
      <c r="A112" s="25"/>
    </row>
    <row r="113" spans="1:1" x14ac:dyDescent="0.2">
      <c r="A113" s="25"/>
    </row>
    <row r="114" spans="1:1" x14ac:dyDescent="0.2">
      <c r="A114" s="25"/>
    </row>
    <row r="115" spans="1:1" x14ac:dyDescent="0.2">
      <c r="A115" s="25"/>
    </row>
    <row r="116" spans="1:1" x14ac:dyDescent="0.2">
      <c r="A116" s="25"/>
    </row>
    <row r="117" spans="1:1" x14ac:dyDescent="0.2">
      <c r="A117" s="25"/>
    </row>
    <row r="118" spans="1:1" x14ac:dyDescent="0.2">
      <c r="A118" s="25"/>
    </row>
    <row r="119" spans="1:1" x14ac:dyDescent="0.2">
      <c r="A119" s="25"/>
    </row>
    <row r="120" spans="1:1" x14ac:dyDescent="0.2">
      <c r="A120" s="25"/>
    </row>
    <row r="121" spans="1:1" x14ac:dyDescent="0.2">
      <c r="A121" s="25"/>
    </row>
    <row r="122" spans="1:1" x14ac:dyDescent="0.2">
      <c r="A122" s="25"/>
    </row>
    <row r="123" spans="1:1" x14ac:dyDescent="0.2">
      <c r="A123" s="25"/>
    </row>
    <row r="124" spans="1:1" x14ac:dyDescent="0.2">
      <c r="A124" s="25"/>
    </row>
    <row r="125" spans="1:1" x14ac:dyDescent="0.2">
      <c r="A125" s="25"/>
    </row>
    <row r="126" spans="1:1" x14ac:dyDescent="0.2">
      <c r="A126" s="25"/>
    </row>
    <row r="127" spans="1:1" x14ac:dyDescent="0.2">
      <c r="A127" s="25"/>
    </row>
    <row r="128" spans="1:1" x14ac:dyDescent="0.2">
      <c r="A128" s="25"/>
    </row>
    <row r="129" spans="1:1" x14ac:dyDescent="0.2">
      <c r="A129" s="25"/>
    </row>
    <row r="130" spans="1:1" x14ac:dyDescent="0.2">
      <c r="A130" s="25"/>
    </row>
    <row r="131" spans="1:1" x14ac:dyDescent="0.2">
      <c r="A131" s="25"/>
    </row>
    <row r="132" spans="1:1" x14ac:dyDescent="0.2">
      <c r="A132" s="25"/>
    </row>
    <row r="133" spans="1:1" x14ac:dyDescent="0.2">
      <c r="A133" s="25"/>
    </row>
    <row r="134" spans="1:1" x14ac:dyDescent="0.2">
      <c r="A134" s="25"/>
    </row>
    <row r="135" spans="1:1" x14ac:dyDescent="0.2">
      <c r="A135" s="25"/>
    </row>
    <row r="136" spans="1:1" x14ac:dyDescent="0.2">
      <c r="A136" s="25"/>
    </row>
    <row r="137" spans="1:1" x14ac:dyDescent="0.2">
      <c r="A137" s="25"/>
    </row>
    <row r="138" spans="1:1" x14ac:dyDescent="0.2">
      <c r="A138" s="25"/>
    </row>
    <row r="139" spans="1:1" x14ac:dyDescent="0.2">
      <c r="A139" s="25"/>
    </row>
    <row r="140" spans="1:1" x14ac:dyDescent="0.2">
      <c r="A140" s="25"/>
    </row>
    <row r="141" spans="1:1" x14ac:dyDescent="0.2">
      <c r="A141" s="25"/>
    </row>
    <row r="142" spans="1:1" x14ac:dyDescent="0.2">
      <c r="A142" s="25"/>
    </row>
    <row r="143" spans="1:1" x14ac:dyDescent="0.2">
      <c r="A143" s="25"/>
    </row>
    <row r="144" spans="1:1" x14ac:dyDescent="0.2">
      <c r="A144" s="25"/>
    </row>
    <row r="145" spans="1:1" x14ac:dyDescent="0.2">
      <c r="A145" s="25"/>
    </row>
    <row r="146" spans="1:1" x14ac:dyDescent="0.2">
      <c r="A146" s="25"/>
    </row>
    <row r="147" spans="1:1" x14ac:dyDescent="0.2">
      <c r="A147" s="25"/>
    </row>
    <row r="148" spans="1:1" x14ac:dyDescent="0.2">
      <c r="A148" s="25"/>
    </row>
    <row r="149" spans="1:1" x14ac:dyDescent="0.2">
      <c r="A149" s="25"/>
    </row>
    <row r="150" spans="1:1" x14ac:dyDescent="0.2">
      <c r="A150" s="25"/>
    </row>
    <row r="151" spans="1:1" x14ac:dyDescent="0.2">
      <c r="A151" s="25"/>
    </row>
    <row r="152" spans="1:1" x14ac:dyDescent="0.2">
      <c r="A152" s="25"/>
    </row>
    <row r="153" spans="1:1" x14ac:dyDescent="0.2">
      <c r="A153" s="25"/>
    </row>
    <row r="154" spans="1:1" x14ac:dyDescent="0.2">
      <c r="A154" s="25"/>
    </row>
    <row r="155" spans="1:1" x14ac:dyDescent="0.2">
      <c r="A155" s="25"/>
    </row>
    <row r="156" spans="1:1" x14ac:dyDescent="0.2">
      <c r="A156" s="25"/>
    </row>
    <row r="157" spans="1:1" x14ac:dyDescent="0.2">
      <c r="A157" s="25"/>
    </row>
    <row r="158" spans="1:1" x14ac:dyDescent="0.2">
      <c r="A158" s="25"/>
    </row>
    <row r="159" spans="1:1" x14ac:dyDescent="0.2">
      <c r="A159" s="25"/>
    </row>
    <row r="160" spans="1:1" x14ac:dyDescent="0.2">
      <c r="A160" s="25"/>
    </row>
    <row r="161" spans="1:1" x14ac:dyDescent="0.2">
      <c r="A161" s="25"/>
    </row>
    <row r="162" spans="1:1" x14ac:dyDescent="0.2">
      <c r="A162" s="25"/>
    </row>
    <row r="163" spans="1:1" x14ac:dyDescent="0.2">
      <c r="A163" s="25"/>
    </row>
    <row r="164" spans="1:1" x14ac:dyDescent="0.2">
      <c r="A164" s="25"/>
    </row>
    <row r="165" spans="1:1" x14ac:dyDescent="0.2">
      <c r="A165" s="25"/>
    </row>
    <row r="166" spans="1:1" x14ac:dyDescent="0.2">
      <c r="A166" s="25"/>
    </row>
    <row r="167" spans="1:1" x14ac:dyDescent="0.2">
      <c r="A167" s="25"/>
    </row>
    <row r="168" spans="1:1" x14ac:dyDescent="0.2">
      <c r="A168" s="25"/>
    </row>
    <row r="169" spans="1:1" x14ac:dyDescent="0.2">
      <c r="A169" s="25"/>
    </row>
    <row r="170" spans="1:1" x14ac:dyDescent="0.2">
      <c r="A170" s="25"/>
    </row>
    <row r="171" spans="1:1" x14ac:dyDescent="0.2">
      <c r="A171" s="25"/>
    </row>
    <row r="172" spans="1:1" x14ac:dyDescent="0.2">
      <c r="A172" s="25"/>
    </row>
    <row r="173" spans="1:1" x14ac:dyDescent="0.2">
      <c r="A173" s="25"/>
    </row>
    <row r="174" spans="1:1" x14ac:dyDescent="0.2">
      <c r="A174" s="25"/>
    </row>
    <row r="175" spans="1:1" x14ac:dyDescent="0.2">
      <c r="A175" s="25"/>
    </row>
    <row r="176" spans="1:1" x14ac:dyDescent="0.2">
      <c r="A176" s="25"/>
    </row>
    <row r="177" spans="1:1" x14ac:dyDescent="0.2">
      <c r="A177" s="25"/>
    </row>
    <row r="178" spans="1:1" x14ac:dyDescent="0.2">
      <c r="A178" s="25"/>
    </row>
    <row r="179" spans="1:1" x14ac:dyDescent="0.2">
      <c r="A179" s="25"/>
    </row>
    <row r="180" spans="1:1" x14ac:dyDescent="0.2">
      <c r="A180" s="25"/>
    </row>
    <row r="181" spans="1:1" x14ac:dyDescent="0.2">
      <c r="A181" s="25"/>
    </row>
    <row r="182" spans="1:1" x14ac:dyDescent="0.2">
      <c r="A182" s="25"/>
    </row>
    <row r="183" spans="1:1" x14ac:dyDescent="0.2">
      <c r="A183" s="25"/>
    </row>
    <row r="184" spans="1:1" x14ac:dyDescent="0.2">
      <c r="A184" s="25"/>
    </row>
    <row r="185" spans="1:1" x14ac:dyDescent="0.2">
      <c r="A185" s="25"/>
    </row>
    <row r="186" spans="1:1" x14ac:dyDescent="0.2">
      <c r="A186" s="25"/>
    </row>
    <row r="187" spans="1:1" x14ac:dyDescent="0.2">
      <c r="A187" s="25"/>
    </row>
    <row r="188" spans="1:1" x14ac:dyDescent="0.2">
      <c r="A188" s="25"/>
    </row>
    <row r="189" spans="1:1" x14ac:dyDescent="0.2">
      <c r="A189" s="25"/>
    </row>
    <row r="190" spans="1:1" x14ac:dyDescent="0.2">
      <c r="A190" s="25"/>
    </row>
    <row r="191" spans="1:1" x14ac:dyDescent="0.2">
      <c r="A191" s="25"/>
    </row>
    <row r="192" spans="1:1" x14ac:dyDescent="0.2">
      <c r="A192" s="25"/>
    </row>
    <row r="193" spans="1:1" x14ac:dyDescent="0.2">
      <c r="A193" s="25"/>
    </row>
    <row r="194" spans="1:1" x14ac:dyDescent="0.2">
      <c r="A194" s="25"/>
    </row>
    <row r="195" spans="1:1" x14ac:dyDescent="0.2">
      <c r="A195" s="25"/>
    </row>
    <row r="196" spans="1:1" x14ac:dyDescent="0.2">
      <c r="A196" s="25"/>
    </row>
    <row r="197" spans="1:1" x14ac:dyDescent="0.2">
      <c r="A197" s="25"/>
    </row>
    <row r="198" spans="1:1" x14ac:dyDescent="0.2">
      <c r="A198" s="25"/>
    </row>
    <row r="199" spans="1:1" x14ac:dyDescent="0.2">
      <c r="A199" s="25"/>
    </row>
    <row r="200" spans="1:1" x14ac:dyDescent="0.2">
      <c r="A200" s="25"/>
    </row>
    <row r="201" spans="1:1" x14ac:dyDescent="0.2">
      <c r="A201" s="25"/>
    </row>
    <row r="202" spans="1:1" x14ac:dyDescent="0.2">
      <c r="A202" s="25"/>
    </row>
    <row r="203" spans="1:1" x14ac:dyDescent="0.2">
      <c r="A203" s="25"/>
    </row>
    <row r="204" spans="1:1" x14ac:dyDescent="0.2">
      <c r="A204" s="25"/>
    </row>
    <row r="205" spans="1:1" x14ac:dyDescent="0.2">
      <c r="A205" s="25"/>
    </row>
    <row r="206" spans="1:1" x14ac:dyDescent="0.2">
      <c r="A206" s="25"/>
    </row>
    <row r="207" spans="1:1" x14ac:dyDescent="0.2">
      <c r="A207" s="25"/>
    </row>
    <row r="208" spans="1:1" x14ac:dyDescent="0.2">
      <c r="A208" s="25"/>
    </row>
    <row r="209" spans="1:1" x14ac:dyDescent="0.2">
      <c r="A209" s="25"/>
    </row>
    <row r="210" spans="1:1" x14ac:dyDescent="0.2">
      <c r="A210" s="25"/>
    </row>
    <row r="211" spans="1:1" x14ac:dyDescent="0.2">
      <c r="A211" s="25"/>
    </row>
    <row r="212" spans="1:1" x14ac:dyDescent="0.2">
      <c r="A212" s="25"/>
    </row>
    <row r="213" spans="1:1" x14ac:dyDescent="0.2">
      <c r="A213" s="25"/>
    </row>
    <row r="214" spans="1:1" x14ac:dyDescent="0.2">
      <c r="A214" s="25"/>
    </row>
    <row r="215" spans="1:1" x14ac:dyDescent="0.2">
      <c r="A215" s="25"/>
    </row>
    <row r="216" spans="1:1" x14ac:dyDescent="0.2">
      <c r="A216" s="25"/>
    </row>
    <row r="217" spans="1:1" x14ac:dyDescent="0.2">
      <c r="A217" s="25"/>
    </row>
    <row r="218" spans="1:1" x14ac:dyDescent="0.2">
      <c r="A218" s="25"/>
    </row>
    <row r="219" spans="1:1" x14ac:dyDescent="0.2">
      <c r="A219" s="25"/>
    </row>
    <row r="220" spans="1:1" x14ac:dyDescent="0.2">
      <c r="A220" s="25"/>
    </row>
    <row r="221" spans="1:1" x14ac:dyDescent="0.2">
      <c r="A221" s="25"/>
    </row>
    <row r="222" spans="1:1" x14ac:dyDescent="0.2">
      <c r="A222" s="25"/>
    </row>
    <row r="223" spans="1:1" x14ac:dyDescent="0.2">
      <c r="A223" s="25"/>
    </row>
    <row r="224" spans="1:1" x14ac:dyDescent="0.2">
      <c r="A224" s="25"/>
    </row>
    <row r="225" spans="1:1" x14ac:dyDescent="0.2">
      <c r="A225" s="25"/>
    </row>
    <row r="226" spans="1:1" x14ac:dyDescent="0.2">
      <c r="A226" s="25"/>
    </row>
    <row r="227" spans="1:1" x14ac:dyDescent="0.2">
      <c r="A227" s="25"/>
    </row>
    <row r="228" spans="1:1" x14ac:dyDescent="0.2">
      <c r="A228" s="25"/>
    </row>
    <row r="229" spans="1:1" x14ac:dyDescent="0.2">
      <c r="A229" s="25"/>
    </row>
    <row r="230" spans="1:1" x14ac:dyDescent="0.2">
      <c r="A230" s="25"/>
    </row>
    <row r="231" spans="1:1" x14ac:dyDescent="0.2">
      <c r="A231" s="25"/>
    </row>
    <row r="232" spans="1:1" x14ac:dyDescent="0.2">
      <c r="A232" s="25"/>
    </row>
    <row r="233" spans="1:1" x14ac:dyDescent="0.2">
      <c r="A233" s="25"/>
    </row>
    <row r="234" spans="1:1" x14ac:dyDescent="0.2">
      <c r="A234" s="25"/>
    </row>
    <row r="235" spans="1:1" x14ac:dyDescent="0.2">
      <c r="A235" s="25"/>
    </row>
    <row r="236" spans="1:1" x14ac:dyDescent="0.2">
      <c r="A236" s="25"/>
    </row>
    <row r="237" spans="1:1" x14ac:dyDescent="0.2">
      <c r="A237" s="25"/>
    </row>
    <row r="238" spans="1:1" x14ac:dyDescent="0.2">
      <c r="A238" s="25"/>
    </row>
    <row r="239" spans="1:1" x14ac:dyDescent="0.2">
      <c r="A239" s="25"/>
    </row>
    <row r="240" spans="1:1" x14ac:dyDescent="0.2">
      <c r="A240" s="25"/>
    </row>
    <row r="241" spans="1:1" x14ac:dyDescent="0.2">
      <c r="A241" s="25"/>
    </row>
    <row r="242" spans="1:1" x14ac:dyDescent="0.2">
      <c r="A242" s="25"/>
    </row>
    <row r="243" spans="1:1" x14ac:dyDescent="0.2">
      <c r="A243" s="25"/>
    </row>
    <row r="244" spans="1:1" x14ac:dyDescent="0.2">
      <c r="A244" s="25"/>
    </row>
    <row r="245" spans="1:1" x14ac:dyDescent="0.2">
      <c r="A245" s="25"/>
    </row>
    <row r="246" spans="1:1" x14ac:dyDescent="0.2">
      <c r="A246" s="25"/>
    </row>
    <row r="247" spans="1:1" x14ac:dyDescent="0.2">
      <c r="A247" s="25"/>
    </row>
    <row r="248" spans="1:1" x14ac:dyDescent="0.2">
      <c r="A248" s="25"/>
    </row>
    <row r="249" spans="1:1" x14ac:dyDescent="0.2">
      <c r="A249" s="25"/>
    </row>
    <row r="250" spans="1:1" x14ac:dyDescent="0.2">
      <c r="A250" s="25"/>
    </row>
    <row r="251" spans="1:1" x14ac:dyDescent="0.2">
      <c r="A251" s="25"/>
    </row>
    <row r="252" spans="1:1" x14ac:dyDescent="0.2">
      <c r="A252" s="25"/>
    </row>
    <row r="253" spans="1:1" x14ac:dyDescent="0.2">
      <c r="A253" s="25"/>
    </row>
    <row r="254" spans="1:1" x14ac:dyDescent="0.2">
      <c r="A254" s="25"/>
    </row>
    <row r="255" spans="1:1" x14ac:dyDescent="0.2">
      <c r="A255" s="25"/>
    </row>
    <row r="256" spans="1:1" x14ac:dyDescent="0.2">
      <c r="A256" s="25"/>
    </row>
    <row r="257" spans="1:1" x14ac:dyDescent="0.2">
      <c r="A257" s="25"/>
    </row>
    <row r="258" spans="1:1" x14ac:dyDescent="0.2">
      <c r="A258" s="25"/>
    </row>
    <row r="259" spans="1:1" x14ac:dyDescent="0.2">
      <c r="A259" s="25"/>
    </row>
    <row r="260" spans="1:1" x14ac:dyDescent="0.2">
      <c r="A260" s="25"/>
    </row>
    <row r="261" spans="1:1" x14ac:dyDescent="0.2">
      <c r="A261" s="25"/>
    </row>
    <row r="262" spans="1:1" x14ac:dyDescent="0.2">
      <c r="A262" s="25"/>
    </row>
    <row r="263" spans="1:1" x14ac:dyDescent="0.2">
      <c r="A263" s="25"/>
    </row>
    <row r="264" spans="1:1" x14ac:dyDescent="0.2">
      <c r="A264" s="25"/>
    </row>
    <row r="265" spans="1:1" x14ac:dyDescent="0.2">
      <c r="A265" s="25"/>
    </row>
    <row r="266" spans="1:1" x14ac:dyDescent="0.2">
      <c r="A266" s="25"/>
    </row>
    <row r="267" spans="1:1" x14ac:dyDescent="0.2">
      <c r="A267" s="25"/>
    </row>
    <row r="268" spans="1:1" x14ac:dyDescent="0.2">
      <c r="A268" s="25"/>
    </row>
    <row r="269" spans="1:1" x14ac:dyDescent="0.2">
      <c r="A269" s="25"/>
    </row>
    <row r="270" spans="1:1" x14ac:dyDescent="0.2">
      <c r="A270" s="25"/>
    </row>
    <row r="271" spans="1:1" x14ac:dyDescent="0.2">
      <c r="A271" s="25"/>
    </row>
    <row r="272" spans="1:1" x14ac:dyDescent="0.2">
      <c r="A272" s="25"/>
    </row>
    <row r="273" spans="1:1" x14ac:dyDescent="0.2">
      <c r="A273" s="25"/>
    </row>
    <row r="274" spans="1:1" x14ac:dyDescent="0.2">
      <c r="A274" s="25"/>
    </row>
    <row r="275" spans="1:1" x14ac:dyDescent="0.2">
      <c r="A275" s="25"/>
    </row>
    <row r="276" spans="1:1" x14ac:dyDescent="0.2">
      <c r="A276" s="25"/>
    </row>
    <row r="277" spans="1:1" x14ac:dyDescent="0.2">
      <c r="A277" s="25"/>
    </row>
    <row r="278" spans="1:1" x14ac:dyDescent="0.2">
      <c r="A278" s="25"/>
    </row>
    <row r="279" spans="1:1" x14ac:dyDescent="0.2">
      <c r="A279" s="25"/>
    </row>
    <row r="280" spans="1:1" x14ac:dyDescent="0.2">
      <c r="A280" s="25"/>
    </row>
    <row r="281" spans="1:1" x14ac:dyDescent="0.2">
      <c r="A281" s="25"/>
    </row>
    <row r="282" spans="1:1" x14ac:dyDescent="0.2">
      <c r="A282" s="25"/>
    </row>
    <row r="283" spans="1:1" x14ac:dyDescent="0.2">
      <c r="A283" s="25"/>
    </row>
    <row r="284" spans="1:1" x14ac:dyDescent="0.2">
      <c r="A284" s="25"/>
    </row>
    <row r="285" spans="1:1" x14ac:dyDescent="0.2">
      <c r="A285" s="25"/>
    </row>
    <row r="286" spans="1:1" x14ac:dyDescent="0.2">
      <c r="A286" s="25"/>
    </row>
    <row r="287" spans="1:1" x14ac:dyDescent="0.2">
      <c r="A287" s="25"/>
    </row>
    <row r="288" spans="1:1" x14ac:dyDescent="0.2">
      <c r="A288" s="25"/>
    </row>
    <row r="289" spans="1:1" x14ac:dyDescent="0.2">
      <c r="A289" s="25"/>
    </row>
    <row r="290" spans="1:1" x14ac:dyDescent="0.2">
      <c r="A290" s="25"/>
    </row>
    <row r="291" spans="1:1" x14ac:dyDescent="0.2">
      <c r="A291" s="25"/>
    </row>
    <row r="292" spans="1:1" x14ac:dyDescent="0.2">
      <c r="A292" s="25"/>
    </row>
    <row r="293" spans="1:1" x14ac:dyDescent="0.2">
      <c r="A293" s="25"/>
    </row>
    <row r="294" spans="1:1" x14ac:dyDescent="0.2">
      <c r="A294" s="25"/>
    </row>
    <row r="295" spans="1:1" x14ac:dyDescent="0.2">
      <c r="A295" s="25"/>
    </row>
    <row r="296" spans="1:1" x14ac:dyDescent="0.2">
      <c r="A296" s="25"/>
    </row>
    <row r="297" spans="1:1" x14ac:dyDescent="0.2">
      <c r="A297" s="25"/>
    </row>
    <row r="298" spans="1:1" x14ac:dyDescent="0.2">
      <c r="A298" s="25"/>
    </row>
    <row r="299" spans="1:1" x14ac:dyDescent="0.2">
      <c r="A299" s="25"/>
    </row>
    <row r="300" spans="1:1" x14ac:dyDescent="0.2">
      <c r="A300" s="25"/>
    </row>
    <row r="301" spans="1:1" x14ac:dyDescent="0.2">
      <c r="A301" s="25"/>
    </row>
    <row r="302" spans="1:1" x14ac:dyDescent="0.2">
      <c r="A302" s="25"/>
    </row>
    <row r="303" spans="1:1" x14ac:dyDescent="0.2">
      <c r="A303" s="25"/>
    </row>
    <row r="304" spans="1:1" x14ac:dyDescent="0.2">
      <c r="A304" s="25"/>
    </row>
    <row r="305" spans="1:1" x14ac:dyDescent="0.2">
      <c r="A305" s="25"/>
    </row>
    <row r="306" spans="1:1" x14ac:dyDescent="0.2">
      <c r="A306" s="25"/>
    </row>
    <row r="307" spans="1:1" x14ac:dyDescent="0.2">
      <c r="A307" s="25"/>
    </row>
    <row r="308" spans="1:1" x14ac:dyDescent="0.2">
      <c r="A308" s="25"/>
    </row>
    <row r="309" spans="1:1" x14ac:dyDescent="0.2">
      <c r="A309" s="25"/>
    </row>
    <row r="310" spans="1:1" x14ac:dyDescent="0.2">
      <c r="A310" s="25"/>
    </row>
    <row r="311" spans="1:1" x14ac:dyDescent="0.2">
      <c r="A311" s="25"/>
    </row>
    <row r="312" spans="1:1" x14ac:dyDescent="0.2">
      <c r="A312" s="25"/>
    </row>
    <row r="313" spans="1:1" x14ac:dyDescent="0.2">
      <c r="A313" s="25"/>
    </row>
    <row r="314" spans="1:1" x14ac:dyDescent="0.2">
      <c r="A314" s="25"/>
    </row>
    <row r="315" spans="1:1" x14ac:dyDescent="0.2">
      <c r="A315" s="25"/>
    </row>
    <row r="316" spans="1:1" x14ac:dyDescent="0.2">
      <c r="A316" s="25"/>
    </row>
    <row r="317" spans="1:1" x14ac:dyDescent="0.2">
      <c r="A317" s="25"/>
    </row>
    <row r="318" spans="1:1" x14ac:dyDescent="0.2">
      <c r="A318" s="25"/>
    </row>
    <row r="319" spans="1:1" x14ac:dyDescent="0.2">
      <c r="A319" s="25"/>
    </row>
    <row r="320" spans="1:1" x14ac:dyDescent="0.2">
      <c r="A320" s="25"/>
    </row>
    <row r="321" spans="1:1" x14ac:dyDescent="0.2">
      <c r="A321" s="25"/>
    </row>
    <row r="322" spans="1:1" x14ac:dyDescent="0.2">
      <c r="A322" s="25"/>
    </row>
    <row r="323" spans="1:1" x14ac:dyDescent="0.2">
      <c r="A323" s="25"/>
    </row>
    <row r="324" spans="1:1" x14ac:dyDescent="0.2">
      <c r="A324" s="25"/>
    </row>
    <row r="325" spans="1:1" x14ac:dyDescent="0.2">
      <c r="A325" s="25"/>
    </row>
  </sheetData>
  <mergeCells count="8">
    <mergeCell ref="I2:I7"/>
    <mergeCell ref="H2:H7"/>
    <mergeCell ref="B2:B7"/>
    <mergeCell ref="C2:C7"/>
    <mergeCell ref="D2:D7"/>
    <mergeCell ref="E2:E7"/>
    <mergeCell ref="F2:F7"/>
    <mergeCell ref="G2:G7"/>
  </mergeCell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28"/>
  <sheetViews>
    <sheetView workbookViewId="0">
      <selection activeCell="K1" sqref="K1:K1048576"/>
    </sheetView>
  </sheetViews>
  <sheetFormatPr baseColWidth="10" defaultColWidth="15" defaultRowHeight="16" x14ac:dyDescent="0.2"/>
  <cols>
    <col min="1" max="1" width="1.5" style="25" customWidth="1"/>
    <col min="2" max="2" width="19.5" style="80" bestFit="1" customWidth="1"/>
    <col min="3" max="7" width="15" style="80"/>
    <col min="8" max="9" width="19.6640625" style="80" customWidth="1"/>
    <col min="10" max="10" width="20.83203125" style="80" customWidth="1"/>
    <col min="11" max="12" width="37.5" style="80" customWidth="1"/>
    <col min="13" max="13" width="29.33203125" style="80" customWidth="1"/>
    <col min="14" max="14" width="37.33203125" style="80" customWidth="1"/>
    <col min="15" max="23" width="15" style="80"/>
    <col min="24" max="16384" width="15" style="25"/>
  </cols>
  <sheetData>
    <row r="1" spans="2:23" s="32" customFormat="1" ht="21" customHeight="1" thickBot="1" x14ac:dyDescent="0.25">
      <c r="B1" s="152" t="s">
        <v>303</v>
      </c>
      <c r="C1" s="153" t="s">
        <v>354</v>
      </c>
      <c r="D1" s="153" t="s">
        <v>355</v>
      </c>
      <c r="E1" s="153" t="s">
        <v>235</v>
      </c>
      <c r="F1" s="153" t="s">
        <v>356</v>
      </c>
      <c r="G1" s="153" t="s">
        <v>357</v>
      </c>
      <c r="H1" s="153" t="s">
        <v>358</v>
      </c>
      <c r="I1" s="153" t="s">
        <v>364</v>
      </c>
      <c r="J1" s="153" t="s">
        <v>359</v>
      </c>
      <c r="K1" s="153" t="s">
        <v>360</v>
      </c>
      <c r="L1" s="153" t="s">
        <v>368</v>
      </c>
      <c r="M1" s="153" t="s">
        <v>361</v>
      </c>
      <c r="N1" s="154" t="s">
        <v>362</v>
      </c>
      <c r="O1" s="155"/>
      <c r="P1" s="155"/>
      <c r="Q1" s="155"/>
      <c r="R1" s="155"/>
      <c r="S1" s="155"/>
      <c r="T1" s="155"/>
      <c r="U1" s="155"/>
      <c r="V1" s="155"/>
      <c r="W1" s="155"/>
    </row>
    <row r="2" spans="2:23" x14ac:dyDescent="0.2">
      <c r="B2" s="354" t="s">
        <v>271</v>
      </c>
      <c r="C2" s="351" t="s">
        <v>266</v>
      </c>
      <c r="D2" s="351" t="s">
        <v>267</v>
      </c>
      <c r="E2" s="351" t="s">
        <v>268</v>
      </c>
      <c r="F2" s="351" t="s">
        <v>269</v>
      </c>
      <c r="G2" s="351" t="s">
        <v>270</v>
      </c>
      <c r="H2" s="351" t="s">
        <v>363</v>
      </c>
      <c r="I2" s="351" t="s">
        <v>367</v>
      </c>
      <c r="J2" s="351" t="s">
        <v>366</v>
      </c>
      <c r="K2" s="351" t="s">
        <v>365</v>
      </c>
      <c r="L2" s="351" t="s">
        <v>369</v>
      </c>
      <c r="M2" s="351" t="s">
        <v>371</v>
      </c>
      <c r="N2" s="348" t="s">
        <v>370</v>
      </c>
    </row>
    <row r="3" spans="2:23" x14ac:dyDescent="0.2">
      <c r="B3" s="355"/>
      <c r="C3" s="352"/>
      <c r="D3" s="352"/>
      <c r="E3" s="352"/>
      <c r="F3" s="352"/>
      <c r="G3" s="352"/>
      <c r="H3" s="352"/>
      <c r="I3" s="352"/>
      <c r="J3" s="352"/>
      <c r="K3" s="352"/>
      <c r="L3" s="352"/>
      <c r="M3" s="352"/>
      <c r="N3" s="349"/>
    </row>
    <row r="4" spans="2:23" x14ac:dyDescent="0.2">
      <c r="B4" s="355"/>
      <c r="C4" s="352"/>
      <c r="D4" s="352"/>
      <c r="E4" s="352"/>
      <c r="F4" s="352"/>
      <c r="G4" s="352"/>
      <c r="H4" s="352"/>
      <c r="I4" s="352"/>
      <c r="J4" s="352"/>
      <c r="K4" s="352"/>
      <c r="L4" s="352"/>
      <c r="M4" s="352"/>
      <c r="N4" s="349"/>
    </row>
    <row r="5" spans="2:23" x14ac:dyDescent="0.2">
      <c r="B5" s="355"/>
      <c r="C5" s="352"/>
      <c r="D5" s="352"/>
      <c r="E5" s="352"/>
      <c r="F5" s="352"/>
      <c r="G5" s="352"/>
      <c r="H5" s="352"/>
      <c r="I5" s="352"/>
      <c r="J5" s="352"/>
      <c r="K5" s="352"/>
      <c r="L5" s="352"/>
      <c r="M5" s="352"/>
      <c r="N5" s="349"/>
    </row>
    <row r="6" spans="2:23" x14ac:dyDescent="0.2">
      <c r="B6" s="355"/>
      <c r="C6" s="352"/>
      <c r="D6" s="352"/>
      <c r="E6" s="352"/>
      <c r="F6" s="352"/>
      <c r="G6" s="352"/>
      <c r="H6" s="352"/>
      <c r="I6" s="352"/>
      <c r="J6" s="352"/>
      <c r="K6" s="352"/>
      <c r="L6" s="352"/>
      <c r="M6" s="352"/>
      <c r="N6" s="349"/>
    </row>
    <row r="7" spans="2:23" ht="17" thickBot="1" x14ac:dyDescent="0.25">
      <c r="B7" s="355"/>
      <c r="C7" s="352"/>
      <c r="D7" s="352"/>
      <c r="E7" s="352"/>
      <c r="F7" s="352"/>
      <c r="G7" s="352"/>
      <c r="H7" s="352"/>
      <c r="I7" s="352"/>
      <c r="J7" s="352"/>
      <c r="K7" s="352"/>
      <c r="L7" s="352"/>
      <c r="M7" s="352"/>
      <c r="N7" s="349"/>
    </row>
    <row r="8" spans="2:23" x14ac:dyDescent="0.2">
      <c r="B8" s="156" t="s">
        <v>11</v>
      </c>
      <c r="C8" s="157">
        <v>365</v>
      </c>
      <c r="D8" s="157">
        <v>104</v>
      </c>
      <c r="E8" s="157">
        <v>19</v>
      </c>
      <c r="F8" s="157">
        <v>15</v>
      </c>
      <c r="G8" s="157">
        <v>17.5</v>
      </c>
      <c r="H8" s="157">
        <v>3.5</v>
      </c>
      <c r="I8" s="157">
        <f>SUM(D8:H8)</f>
        <v>159</v>
      </c>
      <c r="J8" s="157">
        <f>C8-I8</f>
        <v>206</v>
      </c>
      <c r="K8" s="158">
        <f>J8*60*6</f>
        <v>74160</v>
      </c>
      <c r="L8" s="158">
        <v>30</v>
      </c>
      <c r="M8" s="158">
        <f>L8*J8</f>
        <v>6180</v>
      </c>
      <c r="N8" s="159">
        <f>K8-(M8)</f>
        <v>67980</v>
      </c>
    </row>
    <row r="9" spans="2:23" x14ac:dyDescent="0.2">
      <c r="B9" s="160" t="s">
        <v>12</v>
      </c>
      <c r="C9" s="161">
        <v>365</v>
      </c>
      <c r="D9" s="161">
        <v>78</v>
      </c>
      <c r="E9" s="161">
        <v>19</v>
      </c>
      <c r="F9" s="161">
        <v>15</v>
      </c>
      <c r="G9" s="161">
        <v>17.5</v>
      </c>
      <c r="H9" s="161">
        <v>3.5</v>
      </c>
      <c r="I9" s="161">
        <f t="shared" ref="I9:I28" si="0">SUM(D9:H9)</f>
        <v>133</v>
      </c>
      <c r="J9" s="161">
        <f t="shared" ref="J9:J28" si="1">C9-I9</f>
        <v>232</v>
      </c>
      <c r="K9" s="162">
        <f>J9*60*6</f>
        <v>83520</v>
      </c>
      <c r="L9" s="162">
        <v>30</v>
      </c>
      <c r="M9" s="162">
        <f t="shared" ref="M9:M28" si="2">L9*J9</f>
        <v>6960</v>
      </c>
      <c r="N9" s="163">
        <f t="shared" ref="N9:N27" si="3">K9-(M9)</f>
        <v>76560</v>
      </c>
    </row>
    <row r="10" spans="2:23" x14ac:dyDescent="0.2">
      <c r="B10" s="160" t="s">
        <v>13</v>
      </c>
      <c r="C10" s="161">
        <v>365</v>
      </c>
      <c r="D10" s="161">
        <v>52</v>
      </c>
      <c r="E10" s="161">
        <v>19</v>
      </c>
      <c r="F10" s="161">
        <v>15</v>
      </c>
      <c r="G10" s="161">
        <v>17.5</v>
      </c>
      <c r="H10" s="161">
        <v>3.5</v>
      </c>
      <c r="I10" s="161">
        <f t="shared" si="0"/>
        <v>107</v>
      </c>
      <c r="J10" s="161">
        <f t="shared" si="1"/>
        <v>258</v>
      </c>
      <c r="K10" s="162">
        <f t="shared" ref="K10:K27" si="4">J10*60*7</f>
        <v>108360</v>
      </c>
      <c r="L10" s="162">
        <v>30</v>
      </c>
      <c r="M10" s="162">
        <f t="shared" si="2"/>
        <v>7740</v>
      </c>
      <c r="N10" s="163">
        <f>K10-(M10)</f>
        <v>100620</v>
      </c>
    </row>
    <row r="11" spans="2:23" x14ac:dyDescent="0.2">
      <c r="B11" s="160" t="s">
        <v>15</v>
      </c>
      <c r="C11" s="161">
        <v>365</v>
      </c>
      <c r="D11" s="161">
        <v>104</v>
      </c>
      <c r="E11" s="161">
        <v>19</v>
      </c>
      <c r="F11" s="161">
        <v>15</v>
      </c>
      <c r="G11" s="161">
        <v>17.5</v>
      </c>
      <c r="H11" s="161">
        <v>3.5</v>
      </c>
      <c r="I11" s="161">
        <f t="shared" si="0"/>
        <v>159</v>
      </c>
      <c r="J11" s="161">
        <f t="shared" si="1"/>
        <v>206</v>
      </c>
      <c r="K11" s="162">
        <f t="shared" si="4"/>
        <v>86520</v>
      </c>
      <c r="L11" s="162">
        <v>30</v>
      </c>
      <c r="M11" s="162">
        <f t="shared" si="2"/>
        <v>6180</v>
      </c>
      <c r="N11" s="163">
        <f t="shared" si="3"/>
        <v>80340</v>
      </c>
    </row>
    <row r="12" spans="2:23" x14ac:dyDescent="0.2">
      <c r="B12" s="160" t="s">
        <v>14</v>
      </c>
      <c r="C12" s="161">
        <v>365</v>
      </c>
      <c r="D12" s="161">
        <v>104</v>
      </c>
      <c r="E12" s="161">
        <v>19</v>
      </c>
      <c r="F12" s="161">
        <v>15</v>
      </c>
      <c r="G12" s="161">
        <v>17.5</v>
      </c>
      <c r="H12" s="161">
        <v>3.5</v>
      </c>
      <c r="I12" s="161">
        <f t="shared" si="0"/>
        <v>159</v>
      </c>
      <c r="J12" s="161">
        <f t="shared" si="1"/>
        <v>206</v>
      </c>
      <c r="K12" s="162">
        <f t="shared" si="4"/>
        <v>86520</v>
      </c>
      <c r="L12" s="162">
        <v>30</v>
      </c>
      <c r="M12" s="162">
        <f t="shared" si="2"/>
        <v>6180</v>
      </c>
      <c r="N12" s="163">
        <f t="shared" si="3"/>
        <v>80340</v>
      </c>
    </row>
    <row r="13" spans="2:23" x14ac:dyDescent="0.2">
      <c r="B13" s="164" t="s">
        <v>16</v>
      </c>
      <c r="C13" s="165">
        <v>365</v>
      </c>
      <c r="D13" s="165">
        <v>104</v>
      </c>
      <c r="E13" s="165">
        <v>19</v>
      </c>
      <c r="F13" s="165">
        <v>15</v>
      </c>
      <c r="G13" s="165">
        <v>17.5</v>
      </c>
      <c r="H13" s="165">
        <v>3.5</v>
      </c>
      <c r="I13" s="161">
        <f t="shared" si="0"/>
        <v>159</v>
      </c>
      <c r="J13" s="161">
        <f t="shared" si="1"/>
        <v>206</v>
      </c>
      <c r="K13" s="166">
        <f t="shared" si="4"/>
        <v>86520</v>
      </c>
      <c r="L13" s="162">
        <v>30</v>
      </c>
      <c r="M13" s="162">
        <f t="shared" si="2"/>
        <v>6180</v>
      </c>
      <c r="N13" s="167">
        <f t="shared" si="3"/>
        <v>80340</v>
      </c>
    </row>
    <row r="14" spans="2:23" x14ac:dyDescent="0.2">
      <c r="B14" s="160" t="s">
        <v>17</v>
      </c>
      <c r="C14" s="161">
        <v>365</v>
      </c>
      <c r="D14" s="161">
        <v>104</v>
      </c>
      <c r="E14" s="161">
        <v>19</v>
      </c>
      <c r="F14" s="161">
        <v>15</v>
      </c>
      <c r="G14" s="161">
        <v>17.5</v>
      </c>
      <c r="H14" s="161">
        <v>3.5</v>
      </c>
      <c r="I14" s="161">
        <f t="shared" si="0"/>
        <v>159</v>
      </c>
      <c r="J14" s="161">
        <f t="shared" si="1"/>
        <v>206</v>
      </c>
      <c r="K14" s="162">
        <f t="shared" si="4"/>
        <v>86520</v>
      </c>
      <c r="L14" s="162">
        <v>30</v>
      </c>
      <c r="M14" s="162">
        <f t="shared" si="2"/>
        <v>6180</v>
      </c>
      <c r="N14" s="163">
        <f t="shared" si="3"/>
        <v>80340</v>
      </c>
    </row>
    <row r="15" spans="2:23" x14ac:dyDescent="0.2">
      <c r="B15" s="160" t="s">
        <v>18</v>
      </c>
      <c r="C15" s="161">
        <v>365</v>
      </c>
      <c r="D15" s="161">
        <v>104</v>
      </c>
      <c r="E15" s="161">
        <v>19</v>
      </c>
      <c r="F15" s="161">
        <v>15</v>
      </c>
      <c r="G15" s="161">
        <v>17.5</v>
      </c>
      <c r="H15" s="161">
        <v>3.5</v>
      </c>
      <c r="I15" s="161">
        <f t="shared" si="0"/>
        <v>159</v>
      </c>
      <c r="J15" s="161">
        <f t="shared" si="1"/>
        <v>206</v>
      </c>
      <c r="K15" s="162">
        <f t="shared" si="4"/>
        <v>86520</v>
      </c>
      <c r="L15" s="162">
        <v>30</v>
      </c>
      <c r="M15" s="162">
        <f t="shared" si="2"/>
        <v>6180</v>
      </c>
      <c r="N15" s="163">
        <f t="shared" si="3"/>
        <v>80340</v>
      </c>
    </row>
    <row r="16" spans="2:23" x14ac:dyDescent="0.2">
      <c r="B16" s="160" t="s">
        <v>19</v>
      </c>
      <c r="C16" s="161">
        <v>365</v>
      </c>
      <c r="D16" s="161">
        <v>104</v>
      </c>
      <c r="E16" s="161">
        <v>19</v>
      </c>
      <c r="F16" s="161">
        <v>15</v>
      </c>
      <c r="G16" s="161">
        <v>17.5</v>
      </c>
      <c r="H16" s="161">
        <v>3.5</v>
      </c>
      <c r="I16" s="161">
        <f t="shared" si="0"/>
        <v>159</v>
      </c>
      <c r="J16" s="161">
        <f t="shared" si="1"/>
        <v>206</v>
      </c>
      <c r="K16" s="162">
        <f t="shared" si="4"/>
        <v>86520</v>
      </c>
      <c r="L16" s="162">
        <v>30</v>
      </c>
      <c r="M16" s="162">
        <f t="shared" si="2"/>
        <v>6180</v>
      </c>
      <c r="N16" s="163">
        <f t="shared" si="3"/>
        <v>80340</v>
      </c>
    </row>
    <row r="17" spans="2:14" x14ac:dyDescent="0.2">
      <c r="B17" s="160" t="s">
        <v>20</v>
      </c>
      <c r="C17" s="161">
        <v>365</v>
      </c>
      <c r="D17" s="161">
        <v>52</v>
      </c>
      <c r="E17" s="161">
        <v>19</v>
      </c>
      <c r="F17" s="161">
        <v>15</v>
      </c>
      <c r="G17" s="161">
        <v>17.5</v>
      </c>
      <c r="H17" s="161">
        <v>3.5</v>
      </c>
      <c r="I17" s="161">
        <f t="shared" si="0"/>
        <v>107</v>
      </c>
      <c r="J17" s="161">
        <f t="shared" si="1"/>
        <v>258</v>
      </c>
      <c r="K17" s="162">
        <f t="shared" si="4"/>
        <v>108360</v>
      </c>
      <c r="L17" s="162">
        <v>30</v>
      </c>
      <c r="M17" s="162">
        <f t="shared" si="2"/>
        <v>7740</v>
      </c>
      <c r="N17" s="163">
        <f t="shared" si="3"/>
        <v>100620</v>
      </c>
    </row>
    <row r="18" spans="2:14" x14ac:dyDescent="0.2">
      <c r="B18" s="160" t="s">
        <v>23</v>
      </c>
      <c r="C18" s="161">
        <v>365</v>
      </c>
      <c r="D18" s="161">
        <v>104</v>
      </c>
      <c r="E18" s="161">
        <v>19</v>
      </c>
      <c r="F18" s="161">
        <v>15</v>
      </c>
      <c r="G18" s="161">
        <v>17.5</v>
      </c>
      <c r="H18" s="161">
        <v>3.5</v>
      </c>
      <c r="I18" s="161">
        <f t="shared" si="0"/>
        <v>159</v>
      </c>
      <c r="J18" s="161">
        <f t="shared" si="1"/>
        <v>206</v>
      </c>
      <c r="K18" s="162">
        <f t="shared" si="4"/>
        <v>86520</v>
      </c>
      <c r="L18" s="162">
        <v>30</v>
      </c>
      <c r="M18" s="162">
        <f t="shared" si="2"/>
        <v>6180</v>
      </c>
      <c r="N18" s="163">
        <f t="shared" si="3"/>
        <v>80340</v>
      </c>
    </row>
    <row r="19" spans="2:14" x14ac:dyDescent="0.2">
      <c r="B19" s="160" t="s">
        <v>24</v>
      </c>
      <c r="C19" s="161">
        <v>365</v>
      </c>
      <c r="D19" s="161">
        <v>104</v>
      </c>
      <c r="E19" s="161">
        <v>19</v>
      </c>
      <c r="F19" s="161">
        <v>15</v>
      </c>
      <c r="G19" s="161">
        <v>17.5</v>
      </c>
      <c r="H19" s="161">
        <v>3.5</v>
      </c>
      <c r="I19" s="161">
        <f t="shared" si="0"/>
        <v>159</v>
      </c>
      <c r="J19" s="161">
        <f t="shared" si="1"/>
        <v>206</v>
      </c>
      <c r="K19" s="162">
        <f t="shared" si="4"/>
        <v>86520</v>
      </c>
      <c r="L19" s="162">
        <v>30</v>
      </c>
      <c r="M19" s="162">
        <f t="shared" si="2"/>
        <v>6180</v>
      </c>
      <c r="N19" s="163">
        <f t="shared" si="3"/>
        <v>80340</v>
      </c>
    </row>
    <row r="20" spans="2:14" x14ac:dyDescent="0.2">
      <c r="B20" s="160" t="s">
        <v>31</v>
      </c>
      <c r="C20" s="161">
        <v>365</v>
      </c>
      <c r="D20" s="161">
        <v>104</v>
      </c>
      <c r="E20" s="161">
        <v>19</v>
      </c>
      <c r="F20" s="161">
        <v>15</v>
      </c>
      <c r="G20" s="161">
        <v>17.5</v>
      </c>
      <c r="H20" s="161">
        <v>3.5</v>
      </c>
      <c r="I20" s="161">
        <f t="shared" si="0"/>
        <v>159</v>
      </c>
      <c r="J20" s="161">
        <f t="shared" si="1"/>
        <v>206</v>
      </c>
      <c r="K20" s="162">
        <f t="shared" si="4"/>
        <v>86520</v>
      </c>
      <c r="L20" s="162">
        <v>30</v>
      </c>
      <c r="M20" s="162">
        <f t="shared" si="2"/>
        <v>6180</v>
      </c>
      <c r="N20" s="163">
        <f t="shared" si="3"/>
        <v>80340</v>
      </c>
    </row>
    <row r="21" spans="2:14" x14ac:dyDescent="0.2">
      <c r="B21" s="160" t="s">
        <v>32</v>
      </c>
      <c r="C21" s="161">
        <v>365</v>
      </c>
      <c r="D21" s="161">
        <v>104</v>
      </c>
      <c r="E21" s="161">
        <v>19</v>
      </c>
      <c r="F21" s="161">
        <v>15</v>
      </c>
      <c r="G21" s="161">
        <v>17.5</v>
      </c>
      <c r="H21" s="161">
        <v>3.5</v>
      </c>
      <c r="I21" s="161">
        <f t="shared" si="0"/>
        <v>159</v>
      </c>
      <c r="J21" s="161">
        <f t="shared" si="1"/>
        <v>206</v>
      </c>
      <c r="K21" s="162">
        <f t="shared" si="4"/>
        <v>86520</v>
      </c>
      <c r="L21" s="162">
        <v>30</v>
      </c>
      <c r="M21" s="162">
        <f t="shared" si="2"/>
        <v>6180</v>
      </c>
      <c r="N21" s="163">
        <f t="shared" si="3"/>
        <v>80340</v>
      </c>
    </row>
    <row r="22" spans="2:14" x14ac:dyDescent="0.2">
      <c r="B22" s="160" t="s">
        <v>33</v>
      </c>
      <c r="C22" s="161">
        <v>365</v>
      </c>
      <c r="D22" s="161">
        <v>104</v>
      </c>
      <c r="E22" s="161">
        <v>19</v>
      </c>
      <c r="F22" s="161">
        <v>15</v>
      </c>
      <c r="G22" s="161">
        <v>17.5</v>
      </c>
      <c r="H22" s="161">
        <v>3.5</v>
      </c>
      <c r="I22" s="161">
        <f t="shared" si="0"/>
        <v>159</v>
      </c>
      <c r="J22" s="161">
        <f t="shared" si="1"/>
        <v>206</v>
      </c>
      <c r="K22" s="162">
        <f t="shared" si="4"/>
        <v>86520</v>
      </c>
      <c r="L22" s="162">
        <v>30</v>
      </c>
      <c r="M22" s="162">
        <f t="shared" si="2"/>
        <v>6180</v>
      </c>
      <c r="N22" s="163">
        <f t="shared" si="3"/>
        <v>80340</v>
      </c>
    </row>
    <row r="23" spans="2:14" x14ac:dyDescent="0.2">
      <c r="B23" s="160" t="s">
        <v>34</v>
      </c>
      <c r="C23" s="161">
        <v>365</v>
      </c>
      <c r="D23" s="161">
        <v>104</v>
      </c>
      <c r="E23" s="161">
        <v>19</v>
      </c>
      <c r="F23" s="161">
        <v>15</v>
      </c>
      <c r="G23" s="161">
        <v>17.5</v>
      </c>
      <c r="H23" s="161">
        <v>3.5</v>
      </c>
      <c r="I23" s="161">
        <f t="shared" si="0"/>
        <v>159</v>
      </c>
      <c r="J23" s="161">
        <f t="shared" si="1"/>
        <v>206</v>
      </c>
      <c r="K23" s="162">
        <f t="shared" si="4"/>
        <v>86520</v>
      </c>
      <c r="L23" s="162">
        <v>30</v>
      </c>
      <c r="M23" s="162">
        <f t="shared" si="2"/>
        <v>6180</v>
      </c>
      <c r="N23" s="163">
        <f t="shared" si="3"/>
        <v>80340</v>
      </c>
    </row>
    <row r="24" spans="2:14" x14ac:dyDescent="0.2">
      <c r="B24" s="160" t="s">
        <v>67</v>
      </c>
      <c r="C24" s="161">
        <v>365</v>
      </c>
      <c r="D24" s="161">
        <v>104</v>
      </c>
      <c r="E24" s="161">
        <v>19</v>
      </c>
      <c r="F24" s="161">
        <v>15</v>
      </c>
      <c r="G24" s="161">
        <v>17.5</v>
      </c>
      <c r="H24" s="161">
        <v>3.5</v>
      </c>
      <c r="I24" s="161">
        <f t="shared" si="0"/>
        <v>159</v>
      </c>
      <c r="J24" s="161">
        <f t="shared" si="1"/>
        <v>206</v>
      </c>
      <c r="K24" s="162">
        <f t="shared" si="4"/>
        <v>86520</v>
      </c>
      <c r="L24" s="162">
        <v>30</v>
      </c>
      <c r="M24" s="162">
        <f t="shared" si="2"/>
        <v>6180</v>
      </c>
      <c r="N24" s="163">
        <f t="shared" si="3"/>
        <v>80340</v>
      </c>
    </row>
    <row r="25" spans="2:14" x14ac:dyDescent="0.2">
      <c r="B25" s="160" t="s">
        <v>68</v>
      </c>
      <c r="C25" s="161">
        <v>365</v>
      </c>
      <c r="D25" s="161">
        <v>52</v>
      </c>
      <c r="E25" s="161">
        <v>19</v>
      </c>
      <c r="F25" s="161">
        <v>15</v>
      </c>
      <c r="G25" s="161">
        <v>17.5</v>
      </c>
      <c r="H25" s="161">
        <v>3.5</v>
      </c>
      <c r="I25" s="161">
        <f t="shared" si="0"/>
        <v>107</v>
      </c>
      <c r="J25" s="161">
        <f t="shared" si="1"/>
        <v>258</v>
      </c>
      <c r="K25" s="162">
        <f>J25*60*6</f>
        <v>92880</v>
      </c>
      <c r="L25" s="162">
        <v>30</v>
      </c>
      <c r="M25" s="162">
        <f t="shared" si="2"/>
        <v>7740</v>
      </c>
      <c r="N25" s="163">
        <f t="shared" si="3"/>
        <v>85140</v>
      </c>
    </row>
    <row r="26" spans="2:14" x14ac:dyDescent="0.2">
      <c r="B26" s="160" t="s">
        <v>236</v>
      </c>
      <c r="C26" s="161">
        <v>365</v>
      </c>
      <c r="D26" s="161">
        <v>104</v>
      </c>
      <c r="E26" s="161">
        <v>19</v>
      </c>
      <c r="F26" s="161">
        <v>15</v>
      </c>
      <c r="G26" s="161">
        <v>17.5</v>
      </c>
      <c r="H26" s="161">
        <v>3.5</v>
      </c>
      <c r="I26" s="161">
        <f t="shared" si="0"/>
        <v>159</v>
      </c>
      <c r="J26" s="161">
        <f t="shared" si="1"/>
        <v>206</v>
      </c>
      <c r="K26" s="162">
        <f t="shared" si="4"/>
        <v>86520</v>
      </c>
      <c r="L26" s="162">
        <v>30</v>
      </c>
      <c r="M26" s="162">
        <f t="shared" si="2"/>
        <v>6180</v>
      </c>
      <c r="N26" s="163">
        <f t="shared" si="3"/>
        <v>80340</v>
      </c>
    </row>
    <row r="27" spans="2:14" x14ac:dyDescent="0.2">
      <c r="B27" s="160" t="s">
        <v>237</v>
      </c>
      <c r="C27" s="161">
        <v>365</v>
      </c>
      <c r="D27" s="161">
        <v>104</v>
      </c>
      <c r="E27" s="161">
        <v>19</v>
      </c>
      <c r="F27" s="161">
        <v>15</v>
      </c>
      <c r="G27" s="161">
        <v>17.5</v>
      </c>
      <c r="H27" s="161">
        <v>3.5</v>
      </c>
      <c r="I27" s="161">
        <f t="shared" si="0"/>
        <v>159</v>
      </c>
      <c r="J27" s="161">
        <f t="shared" si="1"/>
        <v>206</v>
      </c>
      <c r="K27" s="162">
        <f t="shared" si="4"/>
        <v>86520</v>
      </c>
      <c r="L27" s="162">
        <v>30</v>
      </c>
      <c r="M27" s="162">
        <f t="shared" si="2"/>
        <v>6180</v>
      </c>
      <c r="N27" s="163">
        <f t="shared" si="3"/>
        <v>80340</v>
      </c>
    </row>
    <row r="28" spans="2:14" ht="17" thickBot="1" x14ac:dyDescent="0.25">
      <c r="B28" s="168" t="s">
        <v>343</v>
      </c>
      <c r="C28" s="169">
        <v>365</v>
      </c>
      <c r="D28" s="169">
        <v>104</v>
      </c>
      <c r="E28" s="169">
        <v>19</v>
      </c>
      <c r="F28" s="169">
        <v>15</v>
      </c>
      <c r="G28" s="169">
        <v>17.5</v>
      </c>
      <c r="H28" s="169">
        <v>3.5</v>
      </c>
      <c r="I28" s="169">
        <f t="shared" si="0"/>
        <v>159</v>
      </c>
      <c r="J28" s="169">
        <f t="shared" si="1"/>
        <v>206</v>
      </c>
      <c r="K28" s="170">
        <f t="shared" ref="K28" si="5">J28*60*7</f>
        <v>86520</v>
      </c>
      <c r="L28" s="170">
        <v>30</v>
      </c>
      <c r="M28" s="170">
        <f t="shared" si="2"/>
        <v>6180</v>
      </c>
      <c r="N28" s="171">
        <v>90180</v>
      </c>
    </row>
  </sheetData>
  <mergeCells count="13">
    <mergeCell ref="M2:M7"/>
    <mergeCell ref="N2:N7"/>
    <mergeCell ref="B2:B7"/>
    <mergeCell ref="E2:E7"/>
    <mergeCell ref="F2:F7"/>
    <mergeCell ref="H2:H7"/>
    <mergeCell ref="J2:J7"/>
    <mergeCell ref="G2:G7"/>
    <mergeCell ref="I2:I7"/>
    <mergeCell ref="L2:L7"/>
    <mergeCell ref="C2:C7"/>
    <mergeCell ref="D2:D7"/>
    <mergeCell ref="K2:K7"/>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20"/>
  <sheetViews>
    <sheetView zoomScale="125" workbookViewId="0">
      <selection activeCell="D11" sqref="D11"/>
    </sheetView>
  </sheetViews>
  <sheetFormatPr baseColWidth="10" defaultColWidth="10.83203125" defaultRowHeight="16" x14ac:dyDescent="0.2"/>
  <cols>
    <col min="1" max="1" width="1.6640625" style="25" customWidth="1"/>
    <col min="2" max="2" width="13.6640625" style="80" customWidth="1"/>
    <col min="3" max="3" width="15.83203125" style="80" customWidth="1"/>
    <col min="4" max="4" width="21.83203125" style="80" customWidth="1"/>
    <col min="5" max="16384" width="10.83203125" style="25"/>
  </cols>
  <sheetData>
    <row r="1" spans="2:4" s="24" customFormat="1" ht="21" customHeight="1" thickBot="1" x14ac:dyDescent="0.25">
      <c r="B1" s="99" t="s">
        <v>71</v>
      </c>
      <c r="C1" s="100" t="s">
        <v>283</v>
      </c>
      <c r="D1" s="102" t="s">
        <v>299</v>
      </c>
    </row>
    <row r="2" spans="2:4" x14ac:dyDescent="0.2">
      <c r="B2" s="354" t="s">
        <v>271</v>
      </c>
      <c r="C2" s="351" t="s">
        <v>455</v>
      </c>
      <c r="D2" s="348" t="s">
        <v>373</v>
      </c>
    </row>
    <row r="3" spans="2:4" x14ac:dyDescent="0.2">
      <c r="B3" s="355"/>
      <c r="C3" s="352"/>
      <c r="D3" s="349"/>
    </row>
    <row r="4" spans="2:4" x14ac:dyDescent="0.2">
      <c r="B4" s="355"/>
      <c r="C4" s="352"/>
      <c r="D4" s="349"/>
    </row>
    <row r="5" spans="2:4" x14ac:dyDescent="0.2">
      <c r="B5" s="355"/>
      <c r="C5" s="352"/>
      <c r="D5" s="349"/>
    </row>
    <row r="6" spans="2:4" x14ac:dyDescent="0.2">
      <c r="B6" s="355"/>
      <c r="C6" s="352"/>
      <c r="D6" s="349"/>
    </row>
    <row r="7" spans="2:4" ht="17" thickBot="1" x14ac:dyDescent="0.25">
      <c r="B7" s="356"/>
      <c r="C7" s="353"/>
      <c r="D7" s="350"/>
    </row>
    <row r="8" spans="2:4" x14ac:dyDescent="0.2">
      <c r="B8" s="184" t="s">
        <v>256</v>
      </c>
      <c r="C8" s="185" t="s">
        <v>73</v>
      </c>
      <c r="D8" s="186">
        <v>4.4000000000000003E-3</v>
      </c>
    </row>
    <row r="9" spans="2:4" x14ac:dyDescent="0.2">
      <c r="B9" s="187" t="s">
        <v>82</v>
      </c>
      <c r="C9" s="165" t="s">
        <v>78</v>
      </c>
      <c r="D9" s="188">
        <v>3.8999999999999998E-3</v>
      </c>
    </row>
    <row r="10" spans="2:4" x14ac:dyDescent="0.2">
      <c r="B10" s="187" t="s">
        <v>260</v>
      </c>
      <c r="C10" s="165" t="s">
        <v>75</v>
      </c>
      <c r="D10" s="188">
        <v>0.03</v>
      </c>
    </row>
    <row r="11" spans="2:4" x14ac:dyDescent="0.2">
      <c r="B11" s="187" t="s">
        <v>76</v>
      </c>
      <c r="C11" s="165" t="s">
        <v>77</v>
      </c>
      <c r="D11" s="188">
        <v>1.8E-3</v>
      </c>
    </row>
    <row r="12" spans="2:4" x14ac:dyDescent="0.2">
      <c r="B12" s="187" t="s">
        <v>79</v>
      </c>
      <c r="C12" s="165" t="s">
        <v>73</v>
      </c>
      <c r="D12" s="188">
        <v>9.7000000000000003E-3</v>
      </c>
    </row>
    <row r="13" spans="2:4" x14ac:dyDescent="0.2">
      <c r="B13" s="187" t="s">
        <v>80</v>
      </c>
      <c r="C13" s="165" t="s">
        <v>81</v>
      </c>
      <c r="D13" s="188">
        <v>1.2500000000000001E-2</v>
      </c>
    </row>
    <row r="14" spans="2:4" x14ac:dyDescent="0.2">
      <c r="B14" s="187" t="s">
        <v>259</v>
      </c>
      <c r="C14" s="165" t="s">
        <v>78</v>
      </c>
      <c r="D14" s="188">
        <v>5.4999999999999997E-3</v>
      </c>
    </row>
    <row r="15" spans="2:4" x14ac:dyDescent="0.2">
      <c r="B15" s="189" t="s">
        <v>258</v>
      </c>
      <c r="C15" s="190" t="s">
        <v>75</v>
      </c>
      <c r="D15" s="188">
        <v>2.5000000000000001E-3</v>
      </c>
    </row>
    <row r="16" spans="2:4" x14ac:dyDescent="0.2">
      <c r="B16" s="189" t="s">
        <v>257</v>
      </c>
      <c r="C16" s="190" t="s">
        <v>78</v>
      </c>
      <c r="D16" s="188">
        <v>2.5000000000000001E-2</v>
      </c>
    </row>
    <row r="17" spans="2:4" ht="16" customHeight="1" x14ac:dyDescent="0.2">
      <c r="B17" s="189" t="s">
        <v>204</v>
      </c>
      <c r="C17" s="190" t="s">
        <v>78</v>
      </c>
      <c r="D17" s="188">
        <v>3.6999999999999998E-2</v>
      </c>
    </row>
    <row r="18" spans="2:4" x14ac:dyDescent="0.2">
      <c r="B18" s="189" t="s">
        <v>244</v>
      </c>
      <c r="C18" s="190" t="s">
        <v>74</v>
      </c>
      <c r="D18" s="188">
        <v>0.26</v>
      </c>
    </row>
    <row r="19" spans="2:4" ht="17" thickBot="1" x14ac:dyDescent="0.25">
      <c r="B19" s="191" t="s">
        <v>245</v>
      </c>
      <c r="C19" s="192" t="s">
        <v>74</v>
      </c>
      <c r="D19" s="193">
        <v>0.98</v>
      </c>
    </row>
    <row r="20" spans="2:4" ht="17" thickBot="1" x14ac:dyDescent="0.25">
      <c r="B20" s="194" t="s">
        <v>372</v>
      </c>
      <c r="C20" s="195"/>
      <c r="D20" s="196">
        <f>MEDIAN(D8:D19)</f>
        <v>1.11E-2</v>
      </c>
    </row>
  </sheetData>
  <mergeCells count="3">
    <mergeCell ref="B2:B7"/>
    <mergeCell ref="C2:C7"/>
    <mergeCell ref="D2:D7"/>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15"/>
  <sheetViews>
    <sheetView workbookViewId="0">
      <selection activeCell="C2" sqref="C2:D13"/>
    </sheetView>
  </sheetViews>
  <sheetFormatPr baseColWidth="10" defaultColWidth="10.6640625" defaultRowHeight="16" x14ac:dyDescent="0.2"/>
  <cols>
    <col min="1" max="1" width="2.1640625" style="25" customWidth="1"/>
    <col min="2" max="2" width="22.1640625" style="80" customWidth="1"/>
    <col min="3" max="4" width="28" style="80" customWidth="1"/>
    <col min="5" max="5" width="35" style="80" customWidth="1"/>
    <col min="6" max="6" width="5" style="80" customWidth="1"/>
    <col min="7" max="7" width="13.33203125" style="80" bestFit="1" customWidth="1"/>
    <col min="8" max="8" width="23.1640625" style="25" bestFit="1" customWidth="1"/>
    <col min="9" max="9" width="15.6640625" style="25" bestFit="1" customWidth="1"/>
    <col min="10" max="10" width="18.6640625" style="25" bestFit="1" customWidth="1"/>
    <col min="11" max="11" width="11.6640625" style="25" bestFit="1" customWidth="1"/>
    <col min="12" max="12" width="18.33203125" style="25" bestFit="1" customWidth="1"/>
    <col min="13" max="13" width="9.1640625" style="25" bestFit="1" customWidth="1"/>
    <col min="14" max="14" width="22" style="25" bestFit="1" customWidth="1"/>
    <col min="15" max="15" width="23.1640625" style="25" bestFit="1" customWidth="1"/>
    <col min="16" max="16" width="21.1640625" style="25" bestFit="1" customWidth="1"/>
    <col min="17" max="17" width="20.33203125" style="25" bestFit="1" customWidth="1"/>
    <col min="18" max="18" width="21.33203125" style="25" bestFit="1" customWidth="1"/>
    <col min="19" max="19" width="10.1640625" style="25" bestFit="1" customWidth="1"/>
    <col min="20" max="20" width="18.33203125" style="25" bestFit="1" customWidth="1"/>
    <col min="21" max="21" width="18.6640625" style="25" bestFit="1" customWidth="1"/>
    <col min="22" max="22" width="9.5" style="25" bestFit="1" customWidth="1"/>
    <col min="23" max="23" width="17.5" style="25" bestFit="1" customWidth="1"/>
    <col min="24" max="24" width="22.6640625" style="25" bestFit="1" customWidth="1"/>
    <col min="25" max="26" width="7.6640625" style="25" bestFit="1" customWidth="1"/>
    <col min="27" max="27" width="4.5" style="25" bestFit="1" customWidth="1"/>
    <col min="28" max="28" width="9.83203125" style="25" bestFit="1" customWidth="1"/>
    <col min="29" max="29" width="8.6640625" style="25" bestFit="1" customWidth="1"/>
    <col min="30" max="30" width="4.6640625" style="25" bestFit="1" customWidth="1"/>
    <col min="31" max="31" width="23" style="25" bestFit="1" customWidth="1"/>
    <col min="32" max="32" width="10" style="25" customWidth="1"/>
    <col min="33" max="33" width="22.6640625" style="25" bestFit="1" customWidth="1"/>
    <col min="34" max="34" width="14.6640625" style="25" bestFit="1" customWidth="1"/>
    <col min="35" max="35" width="6.1640625" style="25" bestFit="1" customWidth="1"/>
    <col min="36" max="36" width="22.5" style="25" bestFit="1" customWidth="1"/>
    <col min="37" max="37" width="9.33203125" style="25" bestFit="1" customWidth="1"/>
    <col min="38" max="38" width="9.83203125" style="25" bestFit="1" customWidth="1"/>
    <col min="39" max="39" width="13.6640625" style="25" bestFit="1" customWidth="1"/>
    <col min="40" max="40" width="12.6640625" style="25" bestFit="1" customWidth="1"/>
    <col min="41" max="41" width="12.83203125" style="25" bestFit="1" customWidth="1"/>
    <col min="42" max="42" width="4.6640625" style="25" bestFit="1" customWidth="1"/>
    <col min="43" max="43" width="13.6640625" style="25" bestFit="1" customWidth="1"/>
    <col min="44" max="44" width="4.1640625" style="25" bestFit="1" customWidth="1"/>
    <col min="45" max="45" width="8.5" style="25" bestFit="1" customWidth="1"/>
    <col min="46" max="46" width="19.1640625" style="25" bestFit="1" customWidth="1"/>
    <col min="47" max="47" width="7.83203125" style="25" bestFit="1" customWidth="1"/>
    <col min="48" max="48" width="18" style="25" bestFit="1" customWidth="1"/>
    <col min="49" max="49" width="8" style="25" bestFit="1" customWidth="1"/>
    <col min="50" max="50" width="11.33203125" style="25" bestFit="1" customWidth="1"/>
    <col min="51" max="51" width="9" style="25" bestFit="1" customWidth="1"/>
    <col min="52" max="52" width="4.6640625" style="25" bestFit="1" customWidth="1"/>
    <col min="53" max="53" width="13.5" style="25" bestFit="1" customWidth="1"/>
    <col min="54" max="54" width="18.1640625" style="25" bestFit="1" customWidth="1"/>
    <col min="55" max="55" width="25.1640625" style="25" bestFit="1" customWidth="1"/>
    <col min="56" max="56" width="3.1640625" style="25" bestFit="1" customWidth="1"/>
    <col min="57" max="57" width="16.1640625" style="25" bestFit="1" customWidth="1"/>
    <col min="58" max="58" width="12.1640625" style="25" bestFit="1" customWidth="1"/>
    <col min="59" max="59" width="13.5" style="25" bestFit="1" customWidth="1"/>
    <col min="60" max="60" width="8" style="25" bestFit="1" customWidth="1"/>
    <col min="61" max="61" width="6" style="25" bestFit="1" customWidth="1"/>
    <col min="62" max="62" width="16.5" style="25" bestFit="1" customWidth="1"/>
    <col min="63" max="63" width="16.1640625" style="25" bestFit="1" customWidth="1"/>
    <col min="64" max="64" width="10.6640625" style="25" bestFit="1" customWidth="1"/>
    <col min="65" max="65" width="13" style="25" bestFit="1" customWidth="1"/>
    <col min="66" max="66" width="30" style="25" bestFit="1" customWidth="1"/>
    <col min="67" max="67" width="12.83203125" style="25" bestFit="1" customWidth="1"/>
    <col min="68" max="68" width="7.6640625" style="25" bestFit="1" customWidth="1"/>
    <col min="69" max="69" width="11.33203125" style="25" bestFit="1" customWidth="1"/>
    <col min="70" max="70" width="27.6640625" style="25" bestFit="1" customWidth="1"/>
    <col min="71" max="71" width="43.33203125" style="25" bestFit="1" customWidth="1"/>
    <col min="72" max="72" width="15.5" style="25" bestFit="1" customWidth="1"/>
    <col min="73" max="73" width="21.1640625" style="25" bestFit="1" customWidth="1"/>
    <col min="74" max="74" width="13.1640625" style="25" bestFit="1" customWidth="1"/>
    <col min="75" max="75" width="7.1640625" style="25" bestFit="1" customWidth="1"/>
    <col min="76" max="76" width="11.6640625" style="25" bestFit="1" customWidth="1"/>
    <col min="77" max="77" width="16.1640625" style="25" bestFit="1" customWidth="1"/>
    <col min="78" max="78" width="7.83203125" style="25" bestFit="1" customWidth="1"/>
    <col min="79" max="79" width="10.6640625" style="25" bestFit="1" customWidth="1"/>
    <col min="80" max="80" width="10.83203125" style="25" bestFit="1" customWidth="1"/>
    <col min="81" max="81" width="10.83203125" style="25" customWidth="1"/>
    <col min="82" max="82" width="13" style="25" customWidth="1"/>
    <col min="83" max="83" width="6" style="25" customWidth="1"/>
    <col min="84" max="84" width="7.5" style="25" customWidth="1"/>
    <col min="85" max="85" width="21.83203125" style="25" customWidth="1"/>
    <col min="86" max="86" width="15.83203125" style="25" customWidth="1"/>
    <col min="87" max="87" width="12.1640625" style="25" customWidth="1"/>
    <col min="88" max="88" width="10.6640625" style="25"/>
    <col min="89" max="89" width="21.6640625" style="25" bestFit="1" customWidth="1"/>
    <col min="90" max="90" width="14.1640625" style="25" bestFit="1" customWidth="1"/>
    <col min="91" max="91" width="15.83203125" style="25" customWidth="1"/>
    <col min="92" max="92" width="6.83203125" style="25" customWidth="1"/>
    <col min="93" max="93" width="11.33203125" style="25" customWidth="1"/>
    <col min="94" max="94" width="21.6640625" style="25" bestFit="1" customWidth="1"/>
    <col min="95" max="95" width="6.5" style="25" customWidth="1"/>
    <col min="96" max="96" width="23.5" style="25" customWidth="1"/>
    <col min="97" max="97" width="12.83203125" style="25" customWidth="1"/>
    <col min="98" max="98" width="8.1640625" style="25" customWidth="1"/>
    <col min="99" max="99" width="29.6640625" style="25" bestFit="1" customWidth="1"/>
    <col min="100" max="100" width="6.1640625" style="25" customWidth="1"/>
    <col min="101" max="101" width="6.33203125" style="25" customWidth="1"/>
    <col min="102" max="102" width="8.83203125" style="25" customWidth="1"/>
    <col min="103" max="103" width="14.5" style="25" customWidth="1"/>
    <col min="104" max="104" width="20.33203125" style="25" customWidth="1"/>
    <col min="105" max="105" width="20.33203125" style="25" bestFit="1" customWidth="1"/>
    <col min="106" max="106" width="11.1640625" style="25" customWidth="1"/>
    <col min="107" max="107" width="11.33203125" style="25" customWidth="1"/>
    <col min="108" max="108" width="15.6640625" style="25" customWidth="1"/>
    <col min="109" max="110" width="4.5" style="25" customWidth="1"/>
    <col min="111" max="111" width="17.1640625" style="25" customWidth="1"/>
    <col min="112" max="112" width="3.33203125" style="25" customWidth="1"/>
    <col min="113" max="113" width="7.1640625" style="25" customWidth="1"/>
    <col min="114" max="114" width="7.33203125" style="25" customWidth="1"/>
    <col min="115" max="115" width="5.6640625" style="25" customWidth="1"/>
    <col min="116" max="116" width="4.1640625" style="25" customWidth="1"/>
    <col min="117" max="117" width="8.83203125" style="25" customWidth="1"/>
    <col min="118" max="118" width="25.33203125" style="25" bestFit="1" customWidth="1"/>
    <col min="119" max="119" width="8.83203125" style="25" customWidth="1"/>
    <col min="120" max="120" width="12.83203125" style="25" customWidth="1"/>
    <col min="121" max="121" width="16.83203125" style="25" customWidth="1"/>
    <col min="122" max="122" width="15.1640625" style="25" customWidth="1"/>
    <col min="123" max="123" width="12.1640625" style="25" customWidth="1"/>
    <col min="124" max="124" width="6.5" style="25" customWidth="1"/>
    <col min="125" max="125" width="13" style="25" customWidth="1"/>
    <col min="126" max="126" width="7.5" style="25" customWidth="1"/>
    <col min="127" max="127" width="9.5" style="25" customWidth="1"/>
    <col min="128" max="128" width="15.83203125" style="25" customWidth="1"/>
    <col min="129" max="129" width="12.1640625" style="25" customWidth="1"/>
    <col min="130" max="130" width="21.6640625" style="25" bestFit="1" customWidth="1"/>
    <col min="131" max="131" width="14.1640625" style="25" customWidth="1"/>
    <col min="132" max="132" width="15.83203125" style="25" customWidth="1"/>
    <col min="133" max="133" width="6.83203125" style="25" customWidth="1"/>
    <col min="134" max="134" width="9" style="25" customWidth="1"/>
    <col min="135" max="135" width="10.1640625" style="25" customWidth="1"/>
    <col min="136" max="136" width="11.33203125" style="25" customWidth="1"/>
    <col min="137" max="137" width="20.6640625" style="25" bestFit="1" customWidth="1"/>
    <col min="138" max="138" width="6.5" style="25" customWidth="1"/>
    <col min="139" max="140" width="8.83203125" style="25" customWidth="1"/>
    <col min="141" max="141" width="10.5" style="25" customWidth="1"/>
    <col min="142" max="142" width="22.33203125" style="25" customWidth="1"/>
    <col min="143" max="143" width="4.5" style="25" customWidth="1"/>
    <col min="144" max="144" width="15.33203125" style="25" customWidth="1"/>
    <col min="145" max="145" width="21.83203125" style="25" customWidth="1"/>
    <col min="146" max="146" width="16.5" style="25" customWidth="1"/>
    <col min="147" max="147" width="7.1640625" style="25" customWidth="1"/>
    <col min="148" max="148" width="27.83203125" style="25" customWidth="1"/>
    <col min="149" max="149" width="10.83203125" style="25" customWidth="1"/>
    <col min="150" max="150" width="9.83203125" style="25" customWidth="1"/>
    <col min="151" max="151" width="13.33203125" style="25" bestFit="1" customWidth="1"/>
    <col min="152" max="152" width="9.5" style="25" customWidth="1"/>
    <col min="153" max="153" width="8.6640625" style="25" customWidth="1"/>
    <col min="154" max="154" width="4.6640625" style="25" customWidth="1"/>
    <col min="155" max="155" width="23" style="25" bestFit="1" customWidth="1"/>
    <col min="156" max="156" width="10" style="25" customWidth="1"/>
    <col min="157" max="157" width="41.33203125" style="25" bestFit="1" customWidth="1"/>
    <col min="158" max="158" width="22.6640625" style="25" bestFit="1" customWidth="1"/>
    <col min="159" max="159" width="14.6640625" style="25" bestFit="1" customWidth="1"/>
    <col min="160" max="160" width="13.33203125" style="25" bestFit="1" customWidth="1"/>
    <col min="161" max="161" width="6.1640625" style="25" customWidth="1"/>
    <col min="162" max="162" width="22.5" style="25" bestFit="1" customWidth="1"/>
    <col min="163" max="163" width="7.6640625" style="25" customWidth="1"/>
    <col min="164" max="164" width="13.1640625" style="25" bestFit="1" customWidth="1"/>
    <col min="165" max="165" width="8.5" style="25" customWidth="1"/>
    <col min="166" max="166" width="6.83203125" style="25" customWidth="1"/>
    <col min="167" max="167" width="7.1640625" style="25" customWidth="1"/>
    <col min="168" max="168" width="9.33203125" style="25" customWidth="1"/>
    <col min="169" max="169" width="9.83203125" style="25" customWidth="1"/>
    <col min="170" max="170" width="13.6640625" style="25" bestFit="1" customWidth="1"/>
    <col min="171" max="171" width="17.1640625" style="25" bestFit="1" customWidth="1"/>
    <col min="172" max="172" width="25.6640625" style="25" bestFit="1" customWidth="1"/>
    <col min="173" max="173" width="34.5" style="25" bestFit="1" customWidth="1"/>
    <col min="174" max="174" width="12.6640625" style="25" bestFit="1" customWidth="1"/>
    <col min="175" max="175" width="11.83203125" style="25" bestFit="1" customWidth="1"/>
    <col min="176" max="176" width="6.6640625" style="25" customWidth="1"/>
    <col min="177" max="177" width="7.5" style="25" customWidth="1"/>
    <col min="178" max="178" width="15" style="25" bestFit="1" customWidth="1"/>
    <col min="179" max="179" width="7" style="25" customWidth="1"/>
    <col min="180" max="180" width="12.83203125" style="25" bestFit="1" customWidth="1"/>
    <col min="181" max="181" width="4.6640625" style="25" customWidth="1"/>
    <col min="182" max="182" width="13.1640625" style="25" bestFit="1" customWidth="1"/>
    <col min="183" max="183" width="12.1640625" style="25" bestFit="1" customWidth="1"/>
    <col min="184" max="184" width="17.83203125" style="25" bestFit="1" customWidth="1"/>
    <col min="185" max="185" width="12.1640625" style="25" bestFit="1" customWidth="1"/>
    <col min="186" max="186" width="3" style="25" customWidth="1"/>
    <col min="187" max="187" width="5.1640625" style="25" customWidth="1"/>
    <col min="188" max="188" width="4.6640625" style="25" customWidth="1"/>
    <col min="189" max="189" width="13.6640625" style="25" bestFit="1" customWidth="1"/>
    <col min="190" max="190" width="4.1640625" style="25" customWidth="1"/>
    <col min="191" max="192" width="8.5" style="25" customWidth="1"/>
    <col min="193" max="193" width="9" style="25" customWidth="1"/>
    <col min="194" max="194" width="3" style="25" customWidth="1"/>
    <col min="195" max="195" width="5.6640625" style="25" customWidth="1"/>
    <col min="196" max="196" width="19.1640625" style="25" bestFit="1" customWidth="1"/>
    <col min="197" max="197" width="21.1640625" style="25" bestFit="1" customWidth="1"/>
    <col min="198" max="198" width="7.5" style="25" customWidth="1"/>
    <col min="199" max="199" width="7.83203125" style="25" customWidth="1"/>
    <col min="200" max="200" width="18" style="25" bestFit="1" customWidth="1"/>
    <col min="201" max="201" width="11.5" style="25" bestFit="1" customWidth="1"/>
    <col min="202" max="202" width="8" style="25" customWidth="1"/>
    <col min="203" max="203" width="7.5" style="25" customWidth="1"/>
    <col min="204" max="204" width="11.33203125" style="25" bestFit="1" customWidth="1"/>
    <col min="205" max="205" width="8.5" style="25" customWidth="1"/>
    <col min="206" max="206" width="9" style="25" customWidth="1"/>
    <col min="207" max="207" width="7.6640625" style="25" customWidth="1"/>
    <col min="208" max="208" width="4.6640625" style="25" customWidth="1"/>
    <col min="209" max="209" width="11.6640625" style="25" bestFit="1" customWidth="1"/>
    <col min="210" max="210" width="11.33203125" style="25" bestFit="1" customWidth="1"/>
    <col min="211" max="211" width="13.5" style="25" bestFit="1" customWidth="1"/>
    <col min="212" max="212" width="5.6640625" style="25" customWidth="1"/>
    <col min="213" max="213" width="14.5" style="25" bestFit="1" customWidth="1"/>
    <col min="214" max="214" width="17.6640625" style="25" bestFit="1" customWidth="1"/>
    <col min="215" max="215" width="18.1640625" style="25" bestFit="1" customWidth="1"/>
    <col min="216" max="216" width="25.1640625" style="25" bestFit="1" customWidth="1"/>
    <col min="217" max="217" width="3.1640625" style="25" customWidth="1"/>
    <col min="218" max="218" width="16.1640625" style="25" bestFit="1" customWidth="1"/>
    <col min="219" max="219" width="13.1640625" style="25" bestFit="1" customWidth="1"/>
    <col min="220" max="220" width="12.1640625" style="25" bestFit="1" customWidth="1"/>
    <col min="221" max="221" width="13.5" style="25" bestFit="1" customWidth="1"/>
    <col min="222" max="222" width="18.33203125" style="25" bestFit="1" customWidth="1"/>
    <col min="223" max="223" width="8" style="25" customWidth="1"/>
    <col min="224" max="224" width="6" style="25" customWidth="1"/>
    <col min="225" max="225" width="16.5" style="25" bestFit="1" customWidth="1"/>
    <col min="226" max="226" width="16.1640625" style="25" bestFit="1" customWidth="1"/>
    <col min="227" max="227" width="10.6640625" style="25" customWidth="1"/>
    <col min="228" max="228" width="15" style="25" bestFit="1" customWidth="1"/>
    <col min="229" max="229" width="17" style="25" bestFit="1" customWidth="1"/>
    <col min="230" max="230" width="4.33203125" style="25" customWidth="1"/>
    <col min="231" max="231" width="36.83203125" style="25" bestFit="1" customWidth="1"/>
    <col min="232" max="232" width="4.83203125" style="25" customWidth="1"/>
    <col min="233" max="233" width="10.33203125" style="25" customWidth="1"/>
    <col min="234" max="234" width="8.6640625" style="25" customWidth="1"/>
    <col min="235" max="235" width="13.83203125" style="25" bestFit="1" customWidth="1"/>
    <col min="236" max="236" width="4.6640625" style="25" customWidth="1"/>
    <col min="237" max="237" width="13" style="25" bestFit="1" customWidth="1"/>
    <col min="238" max="238" width="30" style="25" bestFit="1" customWidth="1"/>
    <col min="239" max="239" width="11.83203125" style="25" bestFit="1" customWidth="1"/>
    <col min="240" max="240" width="12.83203125" style="25" bestFit="1" customWidth="1"/>
    <col min="241" max="241" width="7.6640625" style="25" customWidth="1"/>
    <col min="242" max="242" width="11.33203125" style="25" bestFit="1" customWidth="1"/>
    <col min="243" max="243" width="27.6640625" style="25" bestFit="1" customWidth="1"/>
    <col min="244" max="244" width="43.33203125" style="25" bestFit="1" customWidth="1"/>
    <col min="245" max="246" width="14.5" style="25" bestFit="1" customWidth="1"/>
    <col min="247" max="247" width="15.5" style="25" bestFit="1" customWidth="1"/>
    <col min="248" max="248" width="21.1640625" style="25" bestFit="1" customWidth="1"/>
    <col min="249" max="249" width="3.33203125" style="25" customWidth="1"/>
    <col min="250" max="250" width="13.1640625" style="25" bestFit="1" customWidth="1"/>
    <col min="251" max="251" width="6.6640625" style="25" customWidth="1"/>
    <col min="252" max="252" width="7.1640625" style="25" customWidth="1"/>
    <col min="253" max="253" width="11.6640625" style="25" bestFit="1" customWidth="1"/>
    <col min="254" max="254" width="7.5" style="25" customWidth="1"/>
    <col min="255" max="255" width="16.33203125" style="25" bestFit="1" customWidth="1"/>
    <col min="256" max="256" width="16.1640625" style="25" bestFit="1" customWidth="1"/>
    <col min="257" max="257" width="7.83203125" style="25" customWidth="1"/>
    <col min="258" max="258" width="8.83203125" style="25" customWidth="1"/>
    <col min="259" max="259" width="29.5" style="25" bestFit="1" customWidth="1"/>
    <col min="260" max="260" width="8" style="25" customWidth="1"/>
    <col min="261" max="261" width="18.83203125" style="25" bestFit="1" customWidth="1"/>
    <col min="262" max="262" width="8.1640625" style="25" customWidth="1"/>
    <col min="263" max="263" width="4.1640625" style="25" customWidth="1"/>
    <col min="264" max="264" width="10.6640625" style="25" customWidth="1"/>
    <col min="265" max="265" width="14.6640625" style="25" bestFit="1" customWidth="1"/>
    <col min="266" max="266" width="6.83203125" style="25" customWidth="1"/>
    <col min="267" max="16384" width="10.6640625" style="25"/>
  </cols>
  <sheetData>
    <row r="1" spans="2:7" s="24" customFormat="1" ht="21" customHeight="1" thickBot="1" x14ac:dyDescent="0.25">
      <c r="B1" s="197" t="s">
        <v>71</v>
      </c>
      <c r="C1" s="198" t="s">
        <v>377</v>
      </c>
      <c r="D1" s="198" t="s">
        <v>378</v>
      </c>
      <c r="E1" s="357" t="s">
        <v>392</v>
      </c>
      <c r="F1" s="358"/>
      <c r="G1" s="216"/>
    </row>
    <row r="2" spans="2:7" ht="16" customHeight="1" x14ac:dyDescent="0.2">
      <c r="B2" s="354" t="s">
        <v>271</v>
      </c>
      <c r="C2" s="351" t="s">
        <v>374</v>
      </c>
      <c r="D2" s="351" t="s">
        <v>379</v>
      </c>
      <c r="E2" s="351" t="s">
        <v>391</v>
      </c>
      <c r="F2" s="348"/>
    </row>
    <row r="3" spans="2:7" x14ac:dyDescent="0.2">
      <c r="B3" s="355"/>
      <c r="C3" s="352"/>
      <c r="D3" s="352"/>
      <c r="E3" s="352"/>
      <c r="F3" s="349"/>
    </row>
    <row r="4" spans="2:7" x14ac:dyDescent="0.2">
      <c r="B4" s="355"/>
      <c r="C4" s="352"/>
      <c r="D4" s="352"/>
      <c r="E4" s="352"/>
      <c r="F4" s="349"/>
    </row>
    <row r="5" spans="2:7" x14ac:dyDescent="0.2">
      <c r="B5" s="355"/>
      <c r="C5" s="352"/>
      <c r="D5" s="352"/>
      <c r="E5" s="352"/>
      <c r="F5" s="349"/>
    </row>
    <row r="6" spans="2:7" x14ac:dyDescent="0.2">
      <c r="B6" s="355"/>
      <c r="C6" s="352"/>
      <c r="D6" s="352"/>
      <c r="E6" s="352"/>
      <c r="F6" s="349"/>
    </row>
    <row r="7" spans="2:7" ht="17" thickBot="1" x14ac:dyDescent="0.25">
      <c r="B7" s="355"/>
      <c r="C7" s="352"/>
      <c r="D7" s="352"/>
      <c r="E7" s="352"/>
      <c r="F7" s="349"/>
    </row>
    <row r="8" spans="2:7" x14ac:dyDescent="0.2">
      <c r="B8" s="199" t="s">
        <v>76</v>
      </c>
      <c r="C8" s="200">
        <v>133</v>
      </c>
      <c r="D8" s="201">
        <f>C8/$F$8</f>
        <v>0.93006993006993011</v>
      </c>
      <c r="E8" s="202" t="s">
        <v>380</v>
      </c>
      <c r="F8" s="203">
        <v>143</v>
      </c>
    </row>
    <row r="9" spans="2:7" x14ac:dyDescent="0.2">
      <c r="B9" s="204" t="s">
        <v>256</v>
      </c>
      <c r="C9" s="205">
        <v>91</v>
      </c>
      <c r="D9" s="206">
        <f t="shared" ref="D9:D12" si="0">C9/$F$8</f>
        <v>0.63636363636363635</v>
      </c>
      <c r="E9" s="207" t="s">
        <v>376</v>
      </c>
      <c r="F9" s="208">
        <v>350</v>
      </c>
    </row>
    <row r="10" spans="2:7" x14ac:dyDescent="0.2">
      <c r="B10" s="204" t="s">
        <v>258</v>
      </c>
      <c r="C10" s="205">
        <v>35</v>
      </c>
      <c r="D10" s="206">
        <f>C10/$F$8</f>
        <v>0.24475524475524477</v>
      </c>
      <c r="E10" s="209"/>
      <c r="F10" s="210"/>
    </row>
    <row r="11" spans="2:7" x14ac:dyDescent="0.2">
      <c r="B11" s="204" t="s">
        <v>284</v>
      </c>
      <c r="C11" s="205">
        <v>29</v>
      </c>
      <c r="D11" s="206">
        <f t="shared" si="0"/>
        <v>0.20279720279720279</v>
      </c>
      <c r="E11" s="207"/>
      <c r="F11" s="208"/>
    </row>
    <row r="12" spans="2:7" ht="17" thickBot="1" x14ac:dyDescent="0.25">
      <c r="B12" s="211" t="s">
        <v>204</v>
      </c>
      <c r="C12" s="212">
        <v>26</v>
      </c>
      <c r="D12" s="213">
        <f t="shared" si="0"/>
        <v>0.18181818181818182</v>
      </c>
      <c r="E12" s="214"/>
      <c r="F12" s="215"/>
    </row>
    <row r="13" spans="2:7" x14ac:dyDescent="0.2">
      <c r="B13" s="217" t="s">
        <v>375</v>
      </c>
      <c r="C13" s="218"/>
      <c r="D13" s="218"/>
    </row>
    <row r="14" spans="2:7" x14ac:dyDescent="0.2">
      <c r="B14" s="219"/>
      <c r="C14" s="218"/>
      <c r="D14" s="218"/>
    </row>
    <row r="15" spans="2:7" ht="16" customHeight="1" x14ac:dyDescent="0.2"/>
  </sheetData>
  <sortState xmlns:xlrd2="http://schemas.microsoft.com/office/spreadsheetml/2017/richdata2" ref="B2:C39">
    <sortCondition descending="1" ref="C2"/>
  </sortState>
  <mergeCells count="5">
    <mergeCell ref="B2:B7"/>
    <mergeCell ref="C2:C7"/>
    <mergeCell ref="E2:F7"/>
    <mergeCell ref="E1:F1"/>
    <mergeCell ref="D2:D7"/>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workbookViewId="0">
      <selection activeCell="B7" sqref="B7"/>
    </sheetView>
  </sheetViews>
  <sheetFormatPr baseColWidth="10" defaultColWidth="10.83203125" defaultRowHeight="16" x14ac:dyDescent="0.2"/>
  <cols>
    <col min="1" max="1" width="27.83203125" customWidth="1"/>
    <col min="5" max="5" width="25.6640625" customWidth="1"/>
  </cols>
  <sheetData>
    <row r="1" spans="1:2" x14ac:dyDescent="0.2">
      <c r="A1" t="s">
        <v>186</v>
      </c>
      <c r="B1" t="s">
        <v>187</v>
      </c>
    </row>
    <row r="2" spans="1:2" x14ac:dyDescent="0.2">
      <c r="A2" t="s">
        <v>147</v>
      </c>
      <c r="B2">
        <v>600000</v>
      </c>
    </row>
    <row r="3" spans="1:2" x14ac:dyDescent="0.2">
      <c r="A3" t="s">
        <v>148</v>
      </c>
      <c r="B3">
        <v>83625</v>
      </c>
    </row>
    <row r="4" spans="1:2" x14ac:dyDescent="0.2">
      <c r="A4" t="s">
        <v>149</v>
      </c>
      <c r="B4">
        <v>84000</v>
      </c>
    </row>
    <row r="5" spans="1:2" x14ac:dyDescent="0.2">
      <c r="A5" t="s">
        <v>150</v>
      </c>
      <c r="B5">
        <v>72000</v>
      </c>
    </row>
    <row r="6" spans="1:2" x14ac:dyDescent="0.2">
      <c r="A6" t="s">
        <v>151</v>
      </c>
      <c r="B6">
        <v>84000</v>
      </c>
    </row>
    <row r="7" spans="1:2" x14ac:dyDescent="0.2">
      <c r="A7" t="s">
        <v>152</v>
      </c>
      <c r="B7">
        <v>105150</v>
      </c>
    </row>
    <row r="8" spans="1:2" x14ac:dyDescent="0.2">
      <c r="A8" t="s">
        <v>153</v>
      </c>
      <c r="B8">
        <v>106950</v>
      </c>
    </row>
    <row r="9" spans="1:2" x14ac:dyDescent="0.2">
      <c r="A9" t="s">
        <v>154</v>
      </c>
      <c r="B9">
        <v>144000</v>
      </c>
    </row>
    <row r="10" spans="1:2" x14ac:dyDescent="0.2">
      <c r="A10" t="s">
        <v>155</v>
      </c>
      <c r="B10">
        <v>168000</v>
      </c>
    </row>
    <row r="11" spans="1:2" x14ac:dyDescent="0.2">
      <c r="A11" t="s">
        <v>156</v>
      </c>
      <c r="B11">
        <v>84000</v>
      </c>
    </row>
    <row r="12" spans="1:2" x14ac:dyDescent="0.2">
      <c r="A12" t="s">
        <v>157</v>
      </c>
      <c r="B12">
        <v>154416.66666666666</v>
      </c>
    </row>
    <row r="13" spans="1:2" x14ac:dyDescent="0.2">
      <c r="A13" t="s">
        <v>158</v>
      </c>
      <c r="B13">
        <v>84000</v>
      </c>
    </row>
    <row r="14" spans="1:2" x14ac:dyDescent="0.2">
      <c r="A14" t="s">
        <v>159</v>
      </c>
      <c r="B14">
        <v>131533.33333333331</v>
      </c>
    </row>
    <row r="15" spans="1:2" x14ac:dyDescent="0.2">
      <c r="A15" t="s">
        <v>160</v>
      </c>
      <c r="B15">
        <v>72000</v>
      </c>
    </row>
    <row r="16" spans="1:2" x14ac:dyDescent="0.2">
      <c r="A16" t="s">
        <v>161</v>
      </c>
      <c r="B16">
        <v>71647.058823529413</v>
      </c>
    </row>
    <row r="17" spans="1:2" x14ac:dyDescent="0.2">
      <c r="A17" t="s">
        <v>162</v>
      </c>
      <c r="B17">
        <v>72705.882352941175</v>
      </c>
    </row>
    <row r="18" spans="1:2" x14ac:dyDescent="0.2">
      <c r="A18" t="s">
        <v>163</v>
      </c>
      <c r="B18">
        <v>300000</v>
      </c>
    </row>
    <row r="19" spans="1:2" x14ac:dyDescent="0.2">
      <c r="A19" t="s">
        <v>164</v>
      </c>
      <c r="B19">
        <v>368400</v>
      </c>
    </row>
    <row r="20" spans="1:2" x14ac:dyDescent="0.2">
      <c r="A20" t="s">
        <v>165</v>
      </c>
      <c r="B20">
        <v>489600</v>
      </c>
    </row>
    <row r="21" spans="1:2" x14ac:dyDescent="0.2">
      <c r="A21" t="s">
        <v>166</v>
      </c>
      <c r="B21">
        <v>489600</v>
      </c>
    </row>
    <row r="22" spans="1:2" x14ac:dyDescent="0.2">
      <c r="A22" t="s">
        <v>167</v>
      </c>
      <c r="B22">
        <v>448800</v>
      </c>
    </row>
    <row r="23" spans="1:2" x14ac:dyDescent="0.2">
      <c r="A23" t="s">
        <v>168</v>
      </c>
      <c r="B23">
        <v>132000</v>
      </c>
    </row>
    <row r="24" spans="1:2" x14ac:dyDescent="0.2">
      <c r="A24" t="s">
        <v>169</v>
      </c>
      <c r="B24">
        <v>72000</v>
      </c>
    </row>
    <row r="25" spans="1:2" x14ac:dyDescent="0.2">
      <c r="A25" t="s">
        <v>170</v>
      </c>
      <c r="B25">
        <v>72000</v>
      </c>
    </row>
    <row r="26" spans="1:2" x14ac:dyDescent="0.2">
      <c r="A26" t="s">
        <v>171</v>
      </c>
      <c r="B26">
        <v>54999.96</v>
      </c>
    </row>
    <row r="27" spans="1:2" x14ac:dyDescent="0.2">
      <c r="A27" t="s">
        <v>172</v>
      </c>
      <c r="B27">
        <v>557000.00000000047</v>
      </c>
    </row>
    <row r="28" spans="1:2" x14ac:dyDescent="0.2">
      <c r="A28" t="s">
        <v>173</v>
      </c>
      <c r="B28">
        <v>816000</v>
      </c>
    </row>
    <row r="29" spans="1:2" x14ac:dyDescent="0.2">
      <c r="A29" t="s">
        <v>174</v>
      </c>
      <c r="B29">
        <v>84000</v>
      </c>
    </row>
    <row r="30" spans="1:2" x14ac:dyDescent="0.2">
      <c r="A30" t="s">
        <v>175</v>
      </c>
      <c r="B30">
        <v>159000</v>
      </c>
    </row>
    <row r="31" spans="1:2" x14ac:dyDescent="0.2">
      <c r="A31" t="s">
        <v>176</v>
      </c>
      <c r="B31">
        <v>252000</v>
      </c>
    </row>
    <row r="32" spans="1:2" x14ac:dyDescent="0.2">
      <c r="A32" t="s">
        <v>177</v>
      </c>
      <c r="B32">
        <v>87000</v>
      </c>
    </row>
    <row r="33" spans="1:2" x14ac:dyDescent="0.2">
      <c r="A33" t="s">
        <v>178</v>
      </c>
      <c r="B33">
        <v>306000</v>
      </c>
    </row>
    <row r="34" spans="1:2" x14ac:dyDescent="0.2">
      <c r="A34" t="s">
        <v>179</v>
      </c>
      <c r="B34">
        <v>342000</v>
      </c>
    </row>
    <row r="35" spans="1:2" x14ac:dyDescent="0.2">
      <c r="A35" t="s">
        <v>180</v>
      </c>
      <c r="B35">
        <v>72000</v>
      </c>
    </row>
    <row r="36" spans="1:2" x14ac:dyDescent="0.2">
      <c r="A36" t="s">
        <v>181</v>
      </c>
      <c r="B36">
        <v>121500</v>
      </c>
    </row>
    <row r="37" spans="1:2" x14ac:dyDescent="0.2">
      <c r="A37" t="s">
        <v>182</v>
      </c>
      <c r="B37">
        <v>157650</v>
      </c>
    </row>
    <row r="38" spans="1:2" x14ac:dyDescent="0.2">
      <c r="A38" t="s">
        <v>183</v>
      </c>
      <c r="B38">
        <v>192000</v>
      </c>
    </row>
    <row r="39" spans="1:2" x14ac:dyDescent="0.2">
      <c r="A39" t="s">
        <v>184</v>
      </c>
      <c r="B39">
        <v>111000</v>
      </c>
    </row>
    <row r="40" spans="1:2" x14ac:dyDescent="0.2">
      <c r="A40" t="s">
        <v>185</v>
      </c>
      <c r="B40">
        <v>222000</v>
      </c>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XFB335"/>
  <sheetViews>
    <sheetView zoomScale="114" workbookViewId="0">
      <selection activeCell="C199" sqref="C199:E212"/>
    </sheetView>
  </sheetViews>
  <sheetFormatPr baseColWidth="10" defaultColWidth="10.83203125" defaultRowHeight="16" x14ac:dyDescent="0.2"/>
  <cols>
    <col min="1" max="1" width="4" style="25" customWidth="1"/>
    <col min="2" max="2" width="35" style="25" bestFit="1" customWidth="1"/>
    <col min="3" max="4" width="20.5" style="25" customWidth="1"/>
    <col min="5" max="5" width="29" style="25" customWidth="1"/>
    <col min="6" max="6" width="19.5" style="25" customWidth="1"/>
    <col min="7" max="7" width="33.1640625" style="25" customWidth="1"/>
    <col min="8" max="8" width="37" style="25" customWidth="1"/>
    <col min="9" max="9" width="41.83203125" style="253" customWidth="1"/>
    <col min="10" max="10" width="29.6640625" style="25" customWidth="1"/>
    <col min="11" max="11" width="31.83203125" style="25" customWidth="1"/>
    <col min="12" max="12" width="32" style="254" customWidth="1"/>
    <col min="13" max="16384" width="10.83203125" style="25"/>
  </cols>
  <sheetData>
    <row r="1" spans="1:106" s="220" customFormat="1" ht="21" customHeight="1" thickBot="1" x14ac:dyDescent="0.25">
      <c r="A1" s="25"/>
      <c r="B1" s="99" t="s">
        <v>35</v>
      </c>
      <c r="C1" s="100" t="s">
        <v>5</v>
      </c>
      <c r="D1" s="100" t="s">
        <v>41</v>
      </c>
      <c r="E1" s="100" t="s">
        <v>265</v>
      </c>
      <c r="F1" s="100" t="s">
        <v>6</v>
      </c>
      <c r="G1" s="100" t="s">
        <v>286</v>
      </c>
      <c r="H1" s="100" t="s">
        <v>295</v>
      </c>
      <c r="I1" s="228" t="s">
        <v>300</v>
      </c>
      <c r="J1" s="100" t="s">
        <v>406</v>
      </c>
      <c r="K1" s="100" t="s">
        <v>407</v>
      </c>
      <c r="L1" s="229" t="s">
        <v>408</v>
      </c>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row>
    <row r="2" spans="1:106" customFormat="1" hidden="1" x14ac:dyDescent="0.2">
      <c r="B2" t="s">
        <v>44</v>
      </c>
      <c r="C2" t="s">
        <v>93</v>
      </c>
      <c r="D2">
        <v>3</v>
      </c>
      <c r="E2" s="3">
        <v>300</v>
      </c>
      <c r="F2">
        <v>3</v>
      </c>
      <c r="G2" s="3">
        <f>E2/F2</f>
        <v>100</v>
      </c>
      <c r="H2">
        <v>0</v>
      </c>
      <c r="I2" s="3">
        <f t="shared" ref="I2:I15" si="0">G2+H2</f>
        <v>100</v>
      </c>
      <c r="J2" s="4">
        <v>117942.85714285714</v>
      </c>
      <c r="K2" s="5">
        <f>I2/J2</f>
        <v>8.4786821705426355E-4</v>
      </c>
    </row>
    <row r="3" spans="1:106" customFormat="1" hidden="1" x14ac:dyDescent="0.2">
      <c r="B3" t="s">
        <v>44</v>
      </c>
      <c r="C3" t="s">
        <v>94</v>
      </c>
      <c r="D3">
        <v>1</v>
      </c>
      <c r="E3" s="3">
        <f>VLOOKUP(C3,'Equipment Costs'!B8:C80,2,FALSE)</f>
        <v>150</v>
      </c>
      <c r="F3">
        <v>3</v>
      </c>
      <c r="G3" s="3">
        <f t="shared" ref="G3:G59" si="1">E3/F3</f>
        <v>50</v>
      </c>
      <c r="H3">
        <v>0</v>
      </c>
      <c r="I3" s="3">
        <f t="shared" si="0"/>
        <v>50</v>
      </c>
      <c r="J3" s="4">
        <v>117942.85714285714</v>
      </c>
      <c r="K3" s="5">
        <f t="shared" ref="K3:K64" si="2">I3/J3</f>
        <v>4.2393410852713178E-4</v>
      </c>
    </row>
    <row r="4" spans="1:106" customFormat="1" hidden="1" x14ac:dyDescent="0.2">
      <c r="B4" t="s">
        <v>44</v>
      </c>
      <c r="C4" t="s">
        <v>69</v>
      </c>
      <c r="D4">
        <v>2</v>
      </c>
      <c r="E4" s="3">
        <f>VLOOKUP(C4,'Equipment Costs'!B9:C80,2,FALSE)</f>
        <v>100</v>
      </c>
      <c r="F4">
        <v>10</v>
      </c>
      <c r="G4" s="3">
        <f t="shared" si="1"/>
        <v>10</v>
      </c>
      <c r="H4">
        <v>0</v>
      </c>
      <c r="I4" s="3">
        <f t="shared" si="0"/>
        <v>10</v>
      </c>
      <c r="J4" s="4">
        <v>117942.85714285714</v>
      </c>
      <c r="K4" s="5">
        <f t="shared" si="2"/>
        <v>8.4786821705426355E-5</v>
      </c>
    </row>
    <row r="5" spans="1:106" customFormat="1" hidden="1" x14ac:dyDescent="0.2">
      <c r="B5" t="s">
        <v>44</v>
      </c>
      <c r="C5" t="s">
        <v>37</v>
      </c>
      <c r="D5">
        <v>2</v>
      </c>
      <c r="E5" s="3">
        <f>VLOOKUP(C5,'Equipment Costs'!B10:C80,2,FALSE)</f>
        <v>250</v>
      </c>
      <c r="G5" s="3" t="e">
        <f t="shared" si="1"/>
        <v>#DIV/0!</v>
      </c>
      <c r="H5">
        <v>0</v>
      </c>
      <c r="I5" s="3" t="e">
        <f t="shared" si="0"/>
        <v>#DIV/0!</v>
      </c>
      <c r="J5" s="4">
        <v>117942.85714285714</v>
      </c>
      <c r="K5" s="5" t="e">
        <f t="shared" si="2"/>
        <v>#DIV/0!</v>
      </c>
    </row>
    <row r="6" spans="1:106" customFormat="1" hidden="1" x14ac:dyDescent="0.2">
      <c r="B6" t="s">
        <v>44</v>
      </c>
      <c r="C6" t="s">
        <v>38</v>
      </c>
      <c r="D6">
        <v>1</v>
      </c>
      <c r="E6" s="3">
        <f>VLOOKUP(C6,'Equipment Costs'!B10:C80,2,FALSE)</f>
        <v>20</v>
      </c>
      <c r="G6" s="3" t="e">
        <f t="shared" si="1"/>
        <v>#DIV/0!</v>
      </c>
      <c r="H6">
        <v>0</v>
      </c>
      <c r="I6" s="3" t="e">
        <f t="shared" si="0"/>
        <v>#DIV/0!</v>
      </c>
      <c r="J6" s="4">
        <v>117942.85714285714</v>
      </c>
      <c r="K6" s="5" t="e">
        <f t="shared" si="2"/>
        <v>#DIV/0!</v>
      </c>
    </row>
    <row r="7" spans="1:106" customFormat="1" hidden="1" x14ac:dyDescent="0.2">
      <c r="B7" t="s">
        <v>44</v>
      </c>
      <c r="C7" t="s">
        <v>40</v>
      </c>
      <c r="D7">
        <v>1</v>
      </c>
      <c r="E7" s="3">
        <f>VLOOKUP(C7,'Equipment Costs'!B11:C80,2,FALSE)</f>
        <v>140</v>
      </c>
      <c r="G7" s="3" t="e">
        <f t="shared" si="1"/>
        <v>#DIV/0!</v>
      </c>
      <c r="H7">
        <v>0</v>
      </c>
      <c r="I7" s="3" t="e">
        <f t="shared" si="0"/>
        <v>#DIV/0!</v>
      </c>
      <c r="J7" s="4">
        <v>117942.85714285714</v>
      </c>
      <c r="K7" s="5" t="e">
        <f t="shared" si="2"/>
        <v>#DIV/0!</v>
      </c>
    </row>
    <row r="8" spans="1:106" customFormat="1" hidden="1" x14ac:dyDescent="0.2">
      <c r="B8" t="s">
        <v>44</v>
      </c>
      <c r="C8" t="s">
        <v>27</v>
      </c>
      <c r="D8">
        <v>6</v>
      </c>
      <c r="E8" s="3">
        <f>VLOOKUP(C8,'Equipment Costs'!B12:C81,2,FALSE)</f>
        <v>20</v>
      </c>
      <c r="F8">
        <v>10</v>
      </c>
      <c r="G8" s="3">
        <f t="shared" si="1"/>
        <v>2</v>
      </c>
      <c r="H8">
        <v>0</v>
      </c>
      <c r="I8" s="3">
        <f t="shared" si="0"/>
        <v>2</v>
      </c>
      <c r="J8" s="4">
        <v>117942.85714285714</v>
      </c>
      <c r="K8" s="5">
        <f t="shared" si="2"/>
        <v>1.695736434108527E-5</v>
      </c>
    </row>
    <row r="9" spans="1:106" customFormat="1" hidden="1" x14ac:dyDescent="0.2">
      <c r="B9" t="s">
        <v>44</v>
      </c>
      <c r="C9" t="s">
        <v>42</v>
      </c>
      <c r="D9">
        <v>1</v>
      </c>
      <c r="E9" s="3" t="e">
        <f>VLOOKUP(C9,'Equipment Costs'!B13:C82,2,FALSE)</f>
        <v>#N/A</v>
      </c>
      <c r="G9" s="3" t="e">
        <f t="shared" si="1"/>
        <v>#N/A</v>
      </c>
      <c r="H9">
        <v>0</v>
      </c>
      <c r="I9" s="3" t="e">
        <f t="shared" si="0"/>
        <v>#N/A</v>
      </c>
      <c r="J9" s="4">
        <v>117942.85714285714</v>
      </c>
      <c r="K9" s="5" t="e">
        <f t="shared" si="2"/>
        <v>#N/A</v>
      </c>
    </row>
    <row r="10" spans="1:106" customFormat="1" hidden="1" x14ac:dyDescent="0.2">
      <c r="B10" t="s">
        <v>44</v>
      </c>
      <c r="C10" t="s">
        <v>43</v>
      </c>
      <c r="D10">
        <v>3</v>
      </c>
      <c r="E10" s="3">
        <f>VLOOKUP(C10,'Equipment Costs'!B14:C83,2,FALSE)</f>
        <v>50</v>
      </c>
      <c r="F10">
        <v>10</v>
      </c>
      <c r="G10" s="3">
        <f t="shared" si="1"/>
        <v>5</v>
      </c>
      <c r="H10">
        <v>0</v>
      </c>
      <c r="I10" s="3">
        <f t="shared" si="0"/>
        <v>5</v>
      </c>
      <c r="J10" s="4">
        <v>117942.85714285714</v>
      </c>
      <c r="K10" s="5">
        <f t="shared" si="2"/>
        <v>4.2393410852713178E-5</v>
      </c>
    </row>
    <row r="11" spans="1:106" customFormat="1" hidden="1" x14ac:dyDescent="0.2">
      <c r="B11" t="s">
        <v>44</v>
      </c>
      <c r="C11" t="s">
        <v>47</v>
      </c>
      <c r="D11">
        <v>1</v>
      </c>
      <c r="E11" s="3" t="e">
        <f>VLOOKUP(C11,'Equipment Costs'!B15:C84,2,FALSE)</f>
        <v>#N/A</v>
      </c>
      <c r="G11" s="3" t="e">
        <f t="shared" si="1"/>
        <v>#N/A</v>
      </c>
      <c r="H11">
        <v>0</v>
      </c>
      <c r="I11" s="3" t="e">
        <f t="shared" si="0"/>
        <v>#N/A</v>
      </c>
      <c r="J11" s="4">
        <v>117942.85714285714</v>
      </c>
      <c r="K11" s="5" t="e">
        <f t="shared" si="2"/>
        <v>#N/A</v>
      </c>
    </row>
    <row r="12" spans="1:106" customFormat="1" hidden="1" x14ac:dyDescent="0.2">
      <c r="B12" t="s">
        <v>44</v>
      </c>
      <c r="C12" t="s">
        <v>107</v>
      </c>
      <c r="D12">
        <v>5</v>
      </c>
      <c r="E12" s="3">
        <f>VLOOKUP(C12,'Equipment Costs'!B16:C85,2,FALSE)</f>
        <v>50</v>
      </c>
      <c r="G12" s="3" t="e">
        <f t="shared" si="1"/>
        <v>#DIV/0!</v>
      </c>
      <c r="H12">
        <v>0</v>
      </c>
      <c r="I12" s="3" t="e">
        <f t="shared" si="0"/>
        <v>#DIV/0!</v>
      </c>
      <c r="J12" s="4">
        <v>117942.85714285714</v>
      </c>
      <c r="K12" s="5" t="e">
        <f t="shared" si="2"/>
        <v>#DIV/0!</v>
      </c>
    </row>
    <row r="13" spans="1:106" customFormat="1" hidden="1" x14ac:dyDescent="0.2">
      <c r="B13" t="s">
        <v>44</v>
      </c>
      <c r="C13" t="s">
        <v>103</v>
      </c>
      <c r="D13">
        <v>1</v>
      </c>
      <c r="E13" s="3">
        <f>VLOOKUP(C13,'Equipment Costs'!B17:C86,2,FALSE)</f>
        <v>35</v>
      </c>
      <c r="F13">
        <v>5</v>
      </c>
      <c r="G13" s="3">
        <f t="shared" si="1"/>
        <v>7</v>
      </c>
      <c r="H13">
        <v>0</v>
      </c>
      <c r="I13" s="3">
        <f t="shared" si="0"/>
        <v>7</v>
      </c>
      <c r="J13" s="4">
        <v>117942.85714285714</v>
      </c>
      <c r="K13" s="5">
        <f t="shared" si="2"/>
        <v>5.9350775193798447E-5</v>
      </c>
    </row>
    <row r="14" spans="1:106" customFormat="1" hidden="1" x14ac:dyDescent="0.2">
      <c r="B14" t="s">
        <v>44</v>
      </c>
      <c r="C14" t="s">
        <v>46</v>
      </c>
      <c r="E14" s="3">
        <f>VLOOKUP(C14,'Equipment Costs'!B18:C87,2,FALSE)</f>
        <v>100</v>
      </c>
      <c r="F14">
        <v>10</v>
      </c>
      <c r="G14" s="3">
        <f t="shared" si="1"/>
        <v>10</v>
      </c>
      <c r="H14">
        <v>0</v>
      </c>
      <c r="I14" s="3">
        <f t="shared" si="0"/>
        <v>10</v>
      </c>
      <c r="J14" s="4">
        <v>117942.85714285714</v>
      </c>
      <c r="K14" s="5">
        <f t="shared" si="2"/>
        <v>8.4786821705426355E-5</v>
      </c>
    </row>
    <row r="15" spans="1:106" customFormat="1" hidden="1" x14ac:dyDescent="0.2">
      <c r="B15" t="s">
        <v>44</v>
      </c>
      <c r="C15" t="s">
        <v>38</v>
      </c>
      <c r="E15" s="3" t="e">
        <f>VLOOKUP(C15,'Equipment Costs'!B19:B88,2,FALSE)</f>
        <v>#REF!</v>
      </c>
      <c r="G15" s="3" t="e">
        <f t="shared" si="1"/>
        <v>#REF!</v>
      </c>
      <c r="H15">
        <v>0</v>
      </c>
      <c r="I15" s="3" t="e">
        <f t="shared" si="0"/>
        <v>#REF!</v>
      </c>
      <c r="J15" s="4">
        <v>117942.85714285714</v>
      </c>
      <c r="K15" s="5" t="e">
        <f t="shared" si="2"/>
        <v>#REF!</v>
      </c>
    </row>
    <row r="16" spans="1:106" customFormat="1" hidden="1" x14ac:dyDescent="0.2">
      <c r="B16" s="2" t="s">
        <v>193</v>
      </c>
      <c r="E16" s="3"/>
      <c r="G16" s="3"/>
      <c r="I16" s="3"/>
      <c r="J16" s="4"/>
      <c r="K16" s="5"/>
    </row>
    <row r="17" spans="2:11" customFormat="1" hidden="1" x14ac:dyDescent="0.2">
      <c r="B17" t="s">
        <v>45</v>
      </c>
      <c r="C17" t="s">
        <v>107</v>
      </c>
      <c r="D17">
        <v>1</v>
      </c>
      <c r="E17" s="3" t="e">
        <f>VLOOKUP(C17,'Equipment Costs'!B20:B89,2,FALSE)</f>
        <v>#REF!</v>
      </c>
      <c r="G17" s="3" t="e">
        <f t="shared" si="1"/>
        <v>#REF!</v>
      </c>
      <c r="H17">
        <v>0</v>
      </c>
      <c r="I17" s="3" t="e">
        <f t="shared" ref="I17:I48" si="3">G17+H17</f>
        <v>#REF!</v>
      </c>
      <c r="J17" s="4">
        <v>117942.85714285714</v>
      </c>
      <c r="K17" s="5" t="e">
        <f t="shared" si="2"/>
        <v>#REF!</v>
      </c>
    </row>
    <row r="18" spans="2:11" customFormat="1" hidden="1" x14ac:dyDescent="0.2">
      <c r="B18" t="s">
        <v>45</v>
      </c>
      <c r="C18" t="s">
        <v>46</v>
      </c>
      <c r="D18">
        <v>1</v>
      </c>
      <c r="E18" s="3" t="e">
        <f>VLOOKUP(C18,'Equipment Costs'!B21:B90,2,FALSE)</f>
        <v>#REF!</v>
      </c>
      <c r="G18" s="3" t="e">
        <f t="shared" si="1"/>
        <v>#REF!</v>
      </c>
      <c r="H18">
        <v>0</v>
      </c>
      <c r="I18" s="3" t="e">
        <f t="shared" si="3"/>
        <v>#REF!</v>
      </c>
      <c r="J18" s="4">
        <v>117942.85714285714</v>
      </c>
      <c r="K18" s="5" t="e">
        <f t="shared" si="2"/>
        <v>#REF!</v>
      </c>
    </row>
    <row r="19" spans="2:11" customFormat="1" hidden="1" x14ac:dyDescent="0.2">
      <c r="B19" t="s">
        <v>45</v>
      </c>
      <c r="C19" t="s">
        <v>103</v>
      </c>
      <c r="D19">
        <v>1</v>
      </c>
      <c r="E19" s="3" t="e">
        <f>VLOOKUP(C19,'Equipment Costs'!B22:B91,2,FALSE)</f>
        <v>#REF!</v>
      </c>
      <c r="G19" s="3" t="e">
        <f t="shared" si="1"/>
        <v>#REF!</v>
      </c>
      <c r="H19">
        <v>0</v>
      </c>
      <c r="I19" s="3" t="e">
        <f t="shared" si="3"/>
        <v>#REF!</v>
      </c>
      <c r="J19" s="4">
        <v>117942.85714285714</v>
      </c>
      <c r="K19" s="5" t="e">
        <f t="shared" si="2"/>
        <v>#REF!</v>
      </c>
    </row>
    <row r="20" spans="2:11" customFormat="1" hidden="1" x14ac:dyDescent="0.2">
      <c r="B20" t="s">
        <v>45</v>
      </c>
      <c r="C20" t="s">
        <v>38</v>
      </c>
      <c r="D20">
        <v>1</v>
      </c>
      <c r="E20" s="3" t="e">
        <f>VLOOKUP(C20,'Equipment Costs'!B23:B92,2,FALSE)</f>
        <v>#REF!</v>
      </c>
      <c r="F20">
        <v>5</v>
      </c>
      <c r="G20" s="3" t="e">
        <f t="shared" si="1"/>
        <v>#REF!</v>
      </c>
      <c r="H20">
        <v>0</v>
      </c>
      <c r="I20" s="3" t="e">
        <f t="shared" si="3"/>
        <v>#REF!</v>
      </c>
      <c r="J20" s="4">
        <v>117942.85714285714</v>
      </c>
      <c r="K20" s="5" t="e">
        <f t="shared" si="2"/>
        <v>#REF!</v>
      </c>
    </row>
    <row r="21" spans="2:11" customFormat="1" hidden="1" x14ac:dyDescent="0.2">
      <c r="B21" t="s">
        <v>50</v>
      </c>
      <c r="C21" t="s">
        <v>107</v>
      </c>
      <c r="E21" s="3" t="e">
        <f>VLOOKUP(C21,'Equipment Costs'!B25:B94,2,FALSE)</f>
        <v>#REF!</v>
      </c>
      <c r="F21">
        <v>10</v>
      </c>
      <c r="G21" s="3" t="e">
        <f t="shared" si="1"/>
        <v>#REF!</v>
      </c>
      <c r="H21">
        <v>0</v>
      </c>
      <c r="I21" s="3" t="e">
        <f t="shared" si="3"/>
        <v>#REF!</v>
      </c>
      <c r="J21" s="4">
        <v>117942.85714285714</v>
      </c>
      <c r="K21" s="5" t="e">
        <f t="shared" si="2"/>
        <v>#REF!</v>
      </c>
    </row>
    <row r="22" spans="2:11" customFormat="1" hidden="1" x14ac:dyDescent="0.2">
      <c r="B22" t="s">
        <v>50</v>
      </c>
      <c r="C22" t="s">
        <v>88</v>
      </c>
      <c r="D22">
        <v>7</v>
      </c>
      <c r="E22" s="3">
        <v>20</v>
      </c>
      <c r="G22" s="3" t="e">
        <f t="shared" si="1"/>
        <v>#DIV/0!</v>
      </c>
      <c r="H22">
        <v>0</v>
      </c>
      <c r="I22" s="3" t="e">
        <f t="shared" si="3"/>
        <v>#DIV/0!</v>
      </c>
      <c r="J22" s="4">
        <v>117942.85714285714</v>
      </c>
      <c r="K22" s="5" t="e">
        <f t="shared" si="2"/>
        <v>#DIV/0!</v>
      </c>
    </row>
    <row r="23" spans="2:11" customFormat="1" hidden="1" x14ac:dyDescent="0.2">
      <c r="B23" t="s">
        <v>50</v>
      </c>
      <c r="C23" t="s">
        <v>121</v>
      </c>
      <c r="D23">
        <v>9</v>
      </c>
      <c r="E23" s="3" t="e">
        <f>VLOOKUP(C23,'Equipment Costs'!B26:B96,2,FALSE)</f>
        <v>#REF!</v>
      </c>
      <c r="G23" s="3" t="e">
        <f t="shared" si="1"/>
        <v>#REF!</v>
      </c>
      <c r="H23">
        <v>0</v>
      </c>
      <c r="I23" s="3" t="e">
        <f t="shared" si="3"/>
        <v>#REF!</v>
      </c>
      <c r="J23" s="4">
        <v>117942.85714285714</v>
      </c>
      <c r="K23" s="5" t="e">
        <f t="shared" si="2"/>
        <v>#REF!</v>
      </c>
    </row>
    <row r="24" spans="2:11" customFormat="1" hidden="1" x14ac:dyDescent="0.2">
      <c r="B24" t="s">
        <v>50</v>
      </c>
      <c r="C24" t="s">
        <v>25</v>
      </c>
      <c r="D24">
        <v>2</v>
      </c>
      <c r="E24" s="3" t="e">
        <f>VLOOKUP(C24,'Equipment Costs'!B27:B97,2,FALSE)</f>
        <v>#REF!</v>
      </c>
      <c r="G24" s="3" t="e">
        <f t="shared" si="1"/>
        <v>#REF!</v>
      </c>
      <c r="H24">
        <v>0</v>
      </c>
      <c r="I24" s="3" t="e">
        <f t="shared" si="3"/>
        <v>#REF!</v>
      </c>
      <c r="J24" s="4">
        <v>117942.85714285714</v>
      </c>
      <c r="K24" s="5" t="e">
        <f t="shared" si="2"/>
        <v>#REF!</v>
      </c>
    </row>
    <row r="25" spans="2:11" customFormat="1" hidden="1" x14ac:dyDescent="0.2">
      <c r="B25" t="s">
        <v>50</v>
      </c>
      <c r="C25" t="s">
        <v>51</v>
      </c>
      <c r="D25">
        <v>2</v>
      </c>
      <c r="E25" s="3">
        <v>600</v>
      </c>
      <c r="F25">
        <v>5</v>
      </c>
      <c r="G25" s="3">
        <f t="shared" si="1"/>
        <v>120</v>
      </c>
      <c r="H25">
        <v>0</v>
      </c>
      <c r="I25" s="3">
        <f t="shared" si="3"/>
        <v>120</v>
      </c>
      <c r="J25" s="4">
        <v>117942.85714285714</v>
      </c>
      <c r="K25" s="5">
        <f t="shared" si="2"/>
        <v>1.0174418604651163E-3</v>
      </c>
    </row>
    <row r="26" spans="2:11" customFormat="1" hidden="1" x14ac:dyDescent="0.2">
      <c r="B26" t="s">
        <v>50</v>
      </c>
      <c r="C26" t="s">
        <v>52</v>
      </c>
      <c r="D26">
        <v>2</v>
      </c>
      <c r="E26" s="3" t="e">
        <f>VLOOKUP(C26,'Equipment Costs'!B29:B99,2,FALSE)</f>
        <v>#N/A</v>
      </c>
      <c r="G26" s="3" t="e">
        <f t="shared" si="1"/>
        <v>#N/A</v>
      </c>
      <c r="H26">
        <v>0</v>
      </c>
      <c r="I26" s="3" t="e">
        <f t="shared" si="3"/>
        <v>#N/A</v>
      </c>
      <c r="J26" s="4">
        <v>117942.85714285714</v>
      </c>
      <c r="K26" s="5" t="e">
        <f t="shared" si="2"/>
        <v>#N/A</v>
      </c>
    </row>
    <row r="27" spans="2:11" customFormat="1" hidden="1" x14ac:dyDescent="0.2">
      <c r="B27" t="s">
        <v>50</v>
      </c>
      <c r="C27" t="s">
        <v>48</v>
      </c>
      <c r="D27">
        <v>5</v>
      </c>
      <c r="E27" s="3">
        <v>100</v>
      </c>
      <c r="F27">
        <v>10</v>
      </c>
      <c r="G27" s="3">
        <f t="shared" si="1"/>
        <v>10</v>
      </c>
      <c r="H27">
        <v>0</v>
      </c>
      <c r="I27" s="3">
        <f t="shared" si="3"/>
        <v>10</v>
      </c>
      <c r="J27" s="4">
        <v>117942.85714285714</v>
      </c>
      <c r="K27" s="5">
        <f t="shared" si="2"/>
        <v>8.4786821705426355E-5</v>
      </c>
    </row>
    <row r="28" spans="2:11" customFormat="1" hidden="1" x14ac:dyDescent="0.2">
      <c r="B28" t="s">
        <v>50</v>
      </c>
      <c r="C28" t="s">
        <v>36</v>
      </c>
      <c r="D28">
        <v>1</v>
      </c>
      <c r="E28" s="3">
        <v>300</v>
      </c>
      <c r="G28" s="3" t="e">
        <f t="shared" si="1"/>
        <v>#DIV/0!</v>
      </c>
      <c r="H28">
        <v>0</v>
      </c>
      <c r="I28" s="3" t="e">
        <f t="shared" si="3"/>
        <v>#DIV/0!</v>
      </c>
      <c r="J28" s="4">
        <v>117942.85714285714</v>
      </c>
      <c r="K28" s="5" t="e">
        <f t="shared" si="2"/>
        <v>#DIV/0!</v>
      </c>
    </row>
    <row r="29" spans="2:11" customFormat="1" hidden="1" x14ac:dyDescent="0.2">
      <c r="B29" t="s">
        <v>50</v>
      </c>
      <c r="C29" t="s">
        <v>38</v>
      </c>
      <c r="D29">
        <v>3</v>
      </c>
      <c r="E29" s="3" t="e">
        <f>VLOOKUP(C29,'Equipment Costs'!B33:B102,2,FALSE)</f>
        <v>#N/A</v>
      </c>
      <c r="G29" s="3" t="e">
        <f t="shared" si="1"/>
        <v>#N/A</v>
      </c>
      <c r="H29">
        <v>0</v>
      </c>
      <c r="I29" s="3" t="e">
        <f t="shared" si="3"/>
        <v>#N/A</v>
      </c>
      <c r="J29" s="4">
        <v>117942.85714285714</v>
      </c>
      <c r="K29" s="5" t="e">
        <f t="shared" si="2"/>
        <v>#N/A</v>
      </c>
    </row>
    <row r="30" spans="2:11" customFormat="1" hidden="1" x14ac:dyDescent="0.2">
      <c r="B30" t="s">
        <v>50</v>
      </c>
      <c r="C30" t="s">
        <v>26</v>
      </c>
      <c r="D30">
        <v>1</v>
      </c>
      <c r="E30" s="3">
        <v>200</v>
      </c>
      <c r="G30" s="3" t="e">
        <f t="shared" si="1"/>
        <v>#DIV/0!</v>
      </c>
      <c r="H30">
        <v>0</v>
      </c>
      <c r="I30" s="3" t="e">
        <f t="shared" si="3"/>
        <v>#DIV/0!</v>
      </c>
      <c r="J30" s="4">
        <v>117942.85714285714</v>
      </c>
      <c r="K30" s="5" t="e">
        <f t="shared" si="2"/>
        <v>#DIV/0!</v>
      </c>
    </row>
    <row r="31" spans="2:11" customFormat="1" hidden="1" x14ac:dyDescent="0.2">
      <c r="B31" t="s">
        <v>50</v>
      </c>
      <c r="C31" t="s">
        <v>53</v>
      </c>
      <c r="D31">
        <v>1</v>
      </c>
      <c r="E31" s="3" t="e">
        <f>VLOOKUP(C31,'Equipment Costs'!B35:B104,2,FALSE)</f>
        <v>#N/A</v>
      </c>
      <c r="G31" s="3" t="e">
        <f t="shared" si="1"/>
        <v>#N/A</v>
      </c>
      <c r="H31">
        <v>0</v>
      </c>
      <c r="I31" s="3" t="e">
        <f t="shared" si="3"/>
        <v>#N/A</v>
      </c>
      <c r="J31" s="4">
        <v>117942.85714285714</v>
      </c>
      <c r="K31" s="5" t="e">
        <f t="shared" si="2"/>
        <v>#N/A</v>
      </c>
    </row>
    <row r="32" spans="2:11" customFormat="1" hidden="1" x14ac:dyDescent="0.2">
      <c r="B32" t="s">
        <v>50</v>
      </c>
      <c r="C32" t="s">
        <v>54</v>
      </c>
      <c r="D32">
        <v>1</v>
      </c>
      <c r="E32" s="3" t="e">
        <f>VLOOKUP(C32,'Equipment Costs'!B36:B105,2,FALSE)</f>
        <v>#N/A</v>
      </c>
      <c r="G32" s="3" t="e">
        <f t="shared" si="1"/>
        <v>#N/A</v>
      </c>
      <c r="H32">
        <v>0</v>
      </c>
      <c r="I32" s="3" t="e">
        <f t="shared" si="3"/>
        <v>#N/A</v>
      </c>
      <c r="J32" s="4">
        <v>117942.85714285714</v>
      </c>
      <c r="K32" s="5" t="e">
        <f t="shared" si="2"/>
        <v>#N/A</v>
      </c>
    </row>
    <row r="33" spans="2:11" customFormat="1" hidden="1" x14ac:dyDescent="0.2">
      <c r="B33" t="s">
        <v>50</v>
      </c>
      <c r="C33" t="s">
        <v>55</v>
      </c>
      <c r="D33">
        <v>1</v>
      </c>
      <c r="E33" s="3" t="e">
        <f>VLOOKUP(C33,'Equipment Costs'!B37:B106,2,FALSE)</f>
        <v>#N/A</v>
      </c>
      <c r="G33" s="3" t="e">
        <f t="shared" si="1"/>
        <v>#N/A</v>
      </c>
      <c r="H33">
        <v>0</v>
      </c>
      <c r="I33" s="3" t="e">
        <f t="shared" si="3"/>
        <v>#N/A</v>
      </c>
      <c r="J33" s="4">
        <v>117942.85714285714</v>
      </c>
      <c r="K33" s="5" t="e">
        <f t="shared" si="2"/>
        <v>#N/A</v>
      </c>
    </row>
    <row r="34" spans="2:11" customFormat="1" hidden="1" x14ac:dyDescent="0.2">
      <c r="B34" t="s">
        <v>50</v>
      </c>
      <c r="C34" t="s">
        <v>99</v>
      </c>
      <c r="D34">
        <v>2</v>
      </c>
      <c r="E34" s="3" t="e">
        <f>VLOOKUP(C34,'Equipment Costs'!B38:B107,2,FALSE)</f>
        <v>#REF!</v>
      </c>
      <c r="F34">
        <v>5</v>
      </c>
      <c r="G34" s="3" t="e">
        <f t="shared" si="1"/>
        <v>#REF!</v>
      </c>
      <c r="H34">
        <v>0</v>
      </c>
      <c r="I34" s="3" t="e">
        <f t="shared" si="3"/>
        <v>#REF!</v>
      </c>
      <c r="J34" s="4">
        <v>117942.85714285714</v>
      </c>
      <c r="K34" s="5" t="e">
        <f t="shared" si="2"/>
        <v>#REF!</v>
      </c>
    </row>
    <row r="35" spans="2:11" customFormat="1" hidden="1" x14ac:dyDescent="0.2">
      <c r="B35" t="s">
        <v>50</v>
      </c>
      <c r="C35" t="s">
        <v>56</v>
      </c>
      <c r="D35">
        <v>2</v>
      </c>
      <c r="E35" s="3" t="e">
        <f>VLOOKUP(C35,'Equipment Costs'!B39:B108,2,FALSE)</f>
        <v>#N/A</v>
      </c>
      <c r="G35" s="3" t="e">
        <f t="shared" si="1"/>
        <v>#N/A</v>
      </c>
      <c r="H35">
        <v>0</v>
      </c>
      <c r="I35" s="3" t="e">
        <f t="shared" si="3"/>
        <v>#N/A</v>
      </c>
      <c r="J35" s="4">
        <v>117942.85714285714</v>
      </c>
      <c r="K35" s="5" t="e">
        <f t="shared" si="2"/>
        <v>#N/A</v>
      </c>
    </row>
    <row r="36" spans="2:11" customFormat="1" hidden="1" x14ac:dyDescent="0.2">
      <c r="B36" t="s">
        <v>50</v>
      </c>
      <c r="C36" t="s">
        <v>57</v>
      </c>
      <c r="D36">
        <v>1</v>
      </c>
      <c r="E36" s="3" t="e">
        <f>VLOOKUP(C36,'Equipment Costs'!B40:B109,2,FALSE)</f>
        <v>#N/A</v>
      </c>
      <c r="G36" s="3" t="e">
        <f t="shared" si="1"/>
        <v>#N/A</v>
      </c>
      <c r="H36">
        <v>0</v>
      </c>
      <c r="I36" s="3" t="e">
        <f t="shared" si="3"/>
        <v>#N/A</v>
      </c>
      <c r="J36" s="4">
        <v>117942.85714285714</v>
      </c>
      <c r="K36" s="5" t="e">
        <f t="shared" si="2"/>
        <v>#N/A</v>
      </c>
    </row>
    <row r="37" spans="2:11" customFormat="1" hidden="1" x14ac:dyDescent="0.2">
      <c r="B37" t="s">
        <v>50</v>
      </c>
      <c r="C37" t="s">
        <v>58</v>
      </c>
      <c r="D37">
        <v>1</v>
      </c>
      <c r="E37" s="3" t="e">
        <f>VLOOKUP(C37,'Equipment Costs'!B41:B110,2,FALSE)</f>
        <v>#REF!</v>
      </c>
      <c r="G37" s="3" t="e">
        <f t="shared" si="1"/>
        <v>#REF!</v>
      </c>
      <c r="H37">
        <v>0</v>
      </c>
      <c r="I37" s="3" t="e">
        <f t="shared" si="3"/>
        <v>#REF!</v>
      </c>
      <c r="J37" s="4">
        <v>117942.85714285714</v>
      </c>
      <c r="K37" s="5" t="e">
        <f t="shared" si="2"/>
        <v>#REF!</v>
      </c>
    </row>
    <row r="38" spans="2:11" customFormat="1" hidden="1" x14ac:dyDescent="0.2">
      <c r="B38" t="s">
        <v>50</v>
      </c>
      <c r="C38" t="s">
        <v>100</v>
      </c>
      <c r="D38">
        <v>1</v>
      </c>
      <c r="E38" s="3" t="e">
        <f>VLOOKUP(C38,'Equipment Costs'!B42:B111,2,FALSE)</f>
        <v>#N/A</v>
      </c>
      <c r="G38" s="3" t="e">
        <f t="shared" si="1"/>
        <v>#N/A</v>
      </c>
      <c r="H38">
        <v>0</v>
      </c>
      <c r="I38" s="3" t="e">
        <f t="shared" si="3"/>
        <v>#N/A</v>
      </c>
      <c r="J38" s="4">
        <v>117942.85714285714</v>
      </c>
      <c r="K38" s="5" t="e">
        <f t="shared" si="2"/>
        <v>#N/A</v>
      </c>
    </row>
    <row r="39" spans="2:11" customFormat="1" hidden="1" x14ac:dyDescent="0.2">
      <c r="B39" t="s">
        <v>59</v>
      </c>
      <c r="C39" t="s">
        <v>60</v>
      </c>
      <c r="D39">
        <v>1</v>
      </c>
      <c r="E39" s="3" t="e">
        <f>VLOOKUP(C39,'Equipment Costs'!B43:B112,2,FALSE)</f>
        <v>#N/A</v>
      </c>
      <c r="G39" s="3" t="e">
        <f t="shared" si="1"/>
        <v>#N/A</v>
      </c>
      <c r="H39">
        <v>0</v>
      </c>
      <c r="I39" s="3" t="e">
        <f t="shared" si="3"/>
        <v>#N/A</v>
      </c>
      <c r="J39" s="4">
        <v>117942.85714285714</v>
      </c>
      <c r="K39" s="5" t="e">
        <f t="shared" si="2"/>
        <v>#N/A</v>
      </c>
    </row>
    <row r="40" spans="2:11" customFormat="1" hidden="1" x14ac:dyDescent="0.2">
      <c r="B40" t="s">
        <v>59</v>
      </c>
      <c r="C40" t="s">
        <v>46</v>
      </c>
      <c r="D40">
        <v>1</v>
      </c>
      <c r="E40" s="3" t="e">
        <f>VLOOKUP(C40,'Equipment Costs'!B44:B113,2,FALSE)</f>
        <v>#N/A</v>
      </c>
      <c r="F40">
        <v>10</v>
      </c>
      <c r="G40" s="3" t="e">
        <f t="shared" si="1"/>
        <v>#N/A</v>
      </c>
      <c r="H40">
        <v>0</v>
      </c>
      <c r="I40" s="3" t="e">
        <f t="shared" si="3"/>
        <v>#N/A</v>
      </c>
      <c r="J40" s="4">
        <v>117942.85714285714</v>
      </c>
      <c r="K40" s="5" t="e">
        <f t="shared" si="2"/>
        <v>#N/A</v>
      </c>
    </row>
    <row r="41" spans="2:11" customFormat="1" hidden="1" x14ac:dyDescent="0.2">
      <c r="B41" t="s">
        <v>59</v>
      </c>
      <c r="C41" t="s">
        <v>27</v>
      </c>
      <c r="D41">
        <v>2</v>
      </c>
      <c r="E41" s="3" t="e">
        <f>VLOOKUP(C41,'Equipment Costs'!B45:B114,2,FALSE)</f>
        <v>#N/A</v>
      </c>
      <c r="G41" s="3" t="e">
        <f t="shared" si="1"/>
        <v>#N/A</v>
      </c>
      <c r="H41">
        <v>0</v>
      </c>
      <c r="I41" s="3" t="e">
        <f t="shared" si="3"/>
        <v>#N/A</v>
      </c>
      <c r="J41" s="4">
        <v>117942.85714285714</v>
      </c>
      <c r="K41" s="5" t="e">
        <f t="shared" si="2"/>
        <v>#N/A</v>
      </c>
    </row>
    <row r="42" spans="2:11" customFormat="1" hidden="1" x14ac:dyDescent="0.2">
      <c r="B42" t="s">
        <v>59</v>
      </c>
      <c r="C42" t="s">
        <v>42</v>
      </c>
      <c r="D42">
        <v>1</v>
      </c>
      <c r="E42" s="3" t="e">
        <f>VLOOKUP(C42,'Equipment Costs'!B46:B115,2,FALSE)</f>
        <v>#N/A</v>
      </c>
      <c r="G42" s="3" t="e">
        <f t="shared" si="1"/>
        <v>#N/A</v>
      </c>
      <c r="H42">
        <v>0</v>
      </c>
      <c r="I42" s="3" t="e">
        <f t="shared" si="3"/>
        <v>#N/A</v>
      </c>
      <c r="J42" s="4">
        <v>117942.85714285714</v>
      </c>
      <c r="K42" s="5" t="e">
        <f t="shared" si="2"/>
        <v>#N/A</v>
      </c>
    </row>
    <row r="43" spans="2:11" customFormat="1" hidden="1" x14ac:dyDescent="0.2">
      <c r="B43" t="s">
        <v>59</v>
      </c>
      <c r="C43" t="s">
        <v>38</v>
      </c>
      <c r="D43">
        <v>1</v>
      </c>
      <c r="E43" s="3" t="e">
        <f>VLOOKUP(C43,'Equipment Costs'!B47:B116,2,FALSE)</f>
        <v>#N/A</v>
      </c>
      <c r="G43" s="3" t="e">
        <f t="shared" si="1"/>
        <v>#N/A</v>
      </c>
      <c r="H43">
        <v>0</v>
      </c>
      <c r="I43" s="3" t="e">
        <f t="shared" si="3"/>
        <v>#N/A</v>
      </c>
      <c r="J43" s="4">
        <v>117942.85714285714</v>
      </c>
      <c r="K43" s="5" t="e">
        <f t="shared" si="2"/>
        <v>#N/A</v>
      </c>
    </row>
    <row r="44" spans="2:11" customFormat="1" hidden="1" x14ac:dyDescent="0.2">
      <c r="B44" t="s">
        <v>59</v>
      </c>
      <c r="C44" t="s">
        <v>61</v>
      </c>
      <c r="D44">
        <v>1</v>
      </c>
      <c r="E44" s="3" t="e">
        <f>VLOOKUP(C44,'Equipment Costs'!B48:B117,2,FALSE)</f>
        <v>#REF!</v>
      </c>
      <c r="G44" s="3" t="e">
        <f t="shared" si="1"/>
        <v>#REF!</v>
      </c>
      <c r="H44">
        <v>0</v>
      </c>
      <c r="I44" s="3" t="e">
        <f t="shared" si="3"/>
        <v>#REF!</v>
      </c>
      <c r="J44" s="4">
        <v>117942.85714285714</v>
      </c>
      <c r="K44" s="5" t="e">
        <f t="shared" si="2"/>
        <v>#REF!</v>
      </c>
    </row>
    <row r="45" spans="2:11" customFormat="1" hidden="1" x14ac:dyDescent="0.2">
      <c r="B45" t="s">
        <v>62</v>
      </c>
      <c r="C45" t="s">
        <v>60</v>
      </c>
      <c r="D45">
        <v>1</v>
      </c>
      <c r="E45" s="3" t="e">
        <f>VLOOKUP(C45,'Equipment Costs'!B49:B118,2,FALSE)</f>
        <v>#N/A</v>
      </c>
      <c r="G45" s="3" t="e">
        <f t="shared" si="1"/>
        <v>#N/A</v>
      </c>
      <c r="H45">
        <v>0</v>
      </c>
      <c r="I45" s="3" t="e">
        <f t="shared" si="3"/>
        <v>#N/A</v>
      </c>
      <c r="J45" s="4">
        <v>117942.85714285714</v>
      </c>
      <c r="K45" s="5" t="e">
        <f t="shared" si="2"/>
        <v>#N/A</v>
      </c>
    </row>
    <row r="46" spans="2:11" customFormat="1" hidden="1" x14ac:dyDescent="0.2">
      <c r="B46" t="s">
        <v>62</v>
      </c>
      <c r="C46" t="s">
        <v>46</v>
      </c>
      <c r="D46">
        <v>1</v>
      </c>
      <c r="E46" s="3" t="e">
        <f>VLOOKUP(C46,'Equipment Costs'!B50:B119,2,FALSE)</f>
        <v>#N/A</v>
      </c>
      <c r="F46">
        <v>10</v>
      </c>
      <c r="G46" s="3" t="e">
        <f t="shared" si="1"/>
        <v>#N/A</v>
      </c>
      <c r="H46">
        <v>0</v>
      </c>
      <c r="I46" s="3" t="e">
        <f t="shared" si="3"/>
        <v>#N/A</v>
      </c>
      <c r="J46" s="4">
        <v>117942.85714285714</v>
      </c>
      <c r="K46" s="5" t="e">
        <f t="shared" si="2"/>
        <v>#N/A</v>
      </c>
    </row>
    <row r="47" spans="2:11" customFormat="1" hidden="1" x14ac:dyDescent="0.2">
      <c r="B47" t="s">
        <v>62</v>
      </c>
      <c r="C47" t="s">
        <v>27</v>
      </c>
      <c r="D47">
        <v>4</v>
      </c>
      <c r="E47" s="3" t="e">
        <f>VLOOKUP(C47,'Equipment Costs'!B51:B120,2,FALSE)</f>
        <v>#N/A</v>
      </c>
      <c r="G47" s="3" t="e">
        <f t="shared" si="1"/>
        <v>#N/A</v>
      </c>
      <c r="H47">
        <v>0</v>
      </c>
      <c r="I47" s="3" t="e">
        <f t="shared" si="3"/>
        <v>#N/A</v>
      </c>
      <c r="J47" s="4">
        <v>117942.85714285714</v>
      </c>
      <c r="K47" s="5" t="e">
        <f t="shared" si="2"/>
        <v>#N/A</v>
      </c>
    </row>
    <row r="48" spans="2:11" customFormat="1" hidden="1" x14ac:dyDescent="0.2">
      <c r="B48" t="s">
        <v>62</v>
      </c>
      <c r="C48" t="s">
        <v>99</v>
      </c>
      <c r="D48">
        <v>1</v>
      </c>
      <c r="E48" s="3" t="e">
        <f>VLOOKUP(C48,'Equipment Costs'!B52:B121,2,FALSE)</f>
        <v>#REF!</v>
      </c>
      <c r="F48">
        <v>5</v>
      </c>
      <c r="G48" s="3" t="e">
        <f t="shared" si="1"/>
        <v>#REF!</v>
      </c>
      <c r="H48">
        <v>0</v>
      </c>
      <c r="I48" s="3" t="e">
        <f t="shared" si="3"/>
        <v>#REF!</v>
      </c>
      <c r="J48" s="4">
        <v>117942.85714285714</v>
      </c>
      <c r="K48" s="5" t="e">
        <f t="shared" si="2"/>
        <v>#REF!</v>
      </c>
    </row>
    <row r="49" spans="2:11" customFormat="1" hidden="1" x14ac:dyDescent="0.2">
      <c r="B49" t="s">
        <v>62</v>
      </c>
      <c r="C49" t="s">
        <v>38</v>
      </c>
      <c r="D49">
        <v>1</v>
      </c>
      <c r="E49" s="3" t="e">
        <f>VLOOKUP(C49,'Equipment Costs'!B53:B122,2,FALSE)</f>
        <v>#N/A</v>
      </c>
      <c r="G49" s="3" t="e">
        <f t="shared" si="1"/>
        <v>#N/A</v>
      </c>
      <c r="H49">
        <v>0</v>
      </c>
      <c r="I49" s="3" t="e">
        <f t="shared" ref="I49:I69" si="4">G49+H49</f>
        <v>#N/A</v>
      </c>
      <c r="J49" s="4">
        <v>117942.85714285714</v>
      </c>
      <c r="K49" s="5" t="e">
        <f t="shared" si="2"/>
        <v>#N/A</v>
      </c>
    </row>
    <row r="50" spans="2:11" customFormat="1" hidden="1" x14ac:dyDescent="0.2">
      <c r="B50" t="s">
        <v>62</v>
      </c>
      <c r="C50" t="s">
        <v>61</v>
      </c>
      <c r="D50">
        <v>1</v>
      </c>
      <c r="E50" s="3" t="e">
        <f>VLOOKUP(C50,'Equipment Costs'!B54:B123,2,FALSE)</f>
        <v>#N/A</v>
      </c>
      <c r="G50" s="3" t="e">
        <f t="shared" si="1"/>
        <v>#N/A</v>
      </c>
      <c r="H50">
        <v>0</v>
      </c>
      <c r="I50" s="3" t="e">
        <f t="shared" si="4"/>
        <v>#N/A</v>
      </c>
      <c r="J50" s="4">
        <v>117942.85714285714</v>
      </c>
      <c r="K50" s="5" t="e">
        <f t="shared" si="2"/>
        <v>#N/A</v>
      </c>
    </row>
    <row r="51" spans="2:11" customFormat="1" hidden="1" x14ac:dyDescent="0.2">
      <c r="B51" t="s">
        <v>62</v>
      </c>
      <c r="C51" t="s">
        <v>63</v>
      </c>
      <c r="D51">
        <v>1</v>
      </c>
      <c r="E51" s="3" t="e">
        <f>VLOOKUP(C51,'Equipment Costs'!B55:B124,2,FALSE)</f>
        <v>#N/A</v>
      </c>
      <c r="G51" s="3" t="e">
        <f t="shared" si="1"/>
        <v>#N/A</v>
      </c>
      <c r="H51">
        <v>0</v>
      </c>
      <c r="I51" s="3" t="e">
        <f t="shared" si="4"/>
        <v>#N/A</v>
      </c>
      <c r="J51" s="4">
        <v>117942.85714285714</v>
      </c>
      <c r="K51" s="5" t="e">
        <f t="shared" si="2"/>
        <v>#N/A</v>
      </c>
    </row>
    <row r="52" spans="2:11" customFormat="1" hidden="1" x14ac:dyDescent="0.2">
      <c r="B52" t="s">
        <v>62</v>
      </c>
      <c r="C52" t="s">
        <v>39</v>
      </c>
      <c r="D52">
        <v>1</v>
      </c>
      <c r="E52" s="3" t="e">
        <f>VLOOKUP(C52,'Equipment Costs'!B56:B125,2,FALSE)</f>
        <v>#N/A</v>
      </c>
      <c r="G52" s="3" t="e">
        <f t="shared" si="1"/>
        <v>#N/A</v>
      </c>
      <c r="H52">
        <v>0</v>
      </c>
      <c r="I52" s="3" t="e">
        <f t="shared" si="4"/>
        <v>#N/A</v>
      </c>
      <c r="J52" s="4">
        <v>117942.85714285714</v>
      </c>
      <c r="K52" s="5" t="e">
        <f t="shared" si="2"/>
        <v>#N/A</v>
      </c>
    </row>
    <row r="53" spans="2:11" customFormat="1" hidden="1" x14ac:dyDescent="0.2">
      <c r="B53" t="s">
        <v>62</v>
      </c>
      <c r="C53" t="s">
        <v>49</v>
      </c>
      <c r="D53">
        <v>1</v>
      </c>
      <c r="E53" s="3" t="e">
        <f>VLOOKUP(C53,'Equipment Costs'!B57:B126,2,FALSE)</f>
        <v>#N/A</v>
      </c>
      <c r="G53" s="3" t="e">
        <f t="shared" si="1"/>
        <v>#N/A</v>
      </c>
      <c r="H53">
        <v>0</v>
      </c>
      <c r="I53" s="3" t="e">
        <f t="shared" si="4"/>
        <v>#N/A</v>
      </c>
      <c r="J53" s="4">
        <v>117942.85714285714</v>
      </c>
      <c r="K53" s="5" t="e">
        <f t="shared" si="2"/>
        <v>#N/A</v>
      </c>
    </row>
    <row r="54" spans="2:11" customFormat="1" hidden="1" x14ac:dyDescent="0.2">
      <c r="B54" t="s">
        <v>62</v>
      </c>
      <c r="C54" t="s">
        <v>64</v>
      </c>
      <c r="D54">
        <v>1</v>
      </c>
      <c r="E54" s="3" t="e">
        <f>VLOOKUP(C54,'Equipment Costs'!B58:B127,2,FALSE)</f>
        <v>#N/A</v>
      </c>
      <c r="G54" s="3" t="e">
        <f t="shared" si="1"/>
        <v>#N/A</v>
      </c>
      <c r="H54">
        <v>0</v>
      </c>
      <c r="I54" s="3" t="e">
        <f t="shared" si="4"/>
        <v>#N/A</v>
      </c>
      <c r="J54" s="4">
        <v>117942.85714285714</v>
      </c>
      <c r="K54" s="5" t="e">
        <f t="shared" si="2"/>
        <v>#N/A</v>
      </c>
    </row>
    <row r="55" spans="2:11" customFormat="1" hidden="1" x14ac:dyDescent="0.2">
      <c r="B55" t="s">
        <v>62</v>
      </c>
      <c r="C55" t="s">
        <v>65</v>
      </c>
      <c r="D55">
        <v>1</v>
      </c>
      <c r="E55" s="3" t="e">
        <f>VLOOKUP(C55,'Equipment Costs'!B59:B128,2,FALSE)</f>
        <v>#N/A</v>
      </c>
      <c r="G55" s="3" t="e">
        <f t="shared" si="1"/>
        <v>#N/A</v>
      </c>
      <c r="H55">
        <v>0</v>
      </c>
      <c r="I55" s="3" t="e">
        <f t="shared" si="4"/>
        <v>#N/A</v>
      </c>
      <c r="J55" s="4">
        <v>117942.85714285714</v>
      </c>
      <c r="K55" s="5" t="e">
        <f t="shared" si="2"/>
        <v>#N/A</v>
      </c>
    </row>
    <row r="56" spans="2:11" customFormat="1" hidden="1" x14ac:dyDescent="0.2">
      <c r="B56" t="s">
        <v>66</v>
      </c>
      <c r="C56" t="s">
        <v>28</v>
      </c>
      <c r="D56">
        <v>1</v>
      </c>
      <c r="E56" s="3" t="e">
        <f>VLOOKUP(C56,'Equipment Costs'!B60:B129,2,FALSE)</f>
        <v>#N/A</v>
      </c>
      <c r="G56" s="3" t="e">
        <f t="shared" si="1"/>
        <v>#N/A</v>
      </c>
      <c r="H56">
        <v>0</v>
      </c>
      <c r="I56" s="3" t="e">
        <f t="shared" si="4"/>
        <v>#N/A</v>
      </c>
      <c r="J56" s="4">
        <v>117942.85714285714</v>
      </c>
      <c r="K56" s="5" t="e">
        <f t="shared" si="2"/>
        <v>#N/A</v>
      </c>
    </row>
    <row r="57" spans="2:11" customFormat="1" hidden="1" x14ac:dyDescent="0.2">
      <c r="B57" t="s">
        <v>66</v>
      </c>
      <c r="C57" t="s">
        <v>113</v>
      </c>
      <c r="D57">
        <v>1</v>
      </c>
      <c r="E57" s="3" t="e">
        <f>VLOOKUP(C57,'Equipment Costs'!B61:B130,2,FALSE)</f>
        <v>#N/A</v>
      </c>
      <c r="G57" s="3" t="e">
        <f t="shared" si="1"/>
        <v>#N/A</v>
      </c>
      <c r="H57">
        <v>0</v>
      </c>
      <c r="I57" s="3" t="e">
        <f t="shared" si="4"/>
        <v>#N/A</v>
      </c>
      <c r="J57" s="4">
        <v>117942.85714285714</v>
      </c>
      <c r="K57" s="5" t="e">
        <f t="shared" si="2"/>
        <v>#N/A</v>
      </c>
    </row>
    <row r="58" spans="2:11" customFormat="1" hidden="1" x14ac:dyDescent="0.2">
      <c r="B58" t="s">
        <v>66</v>
      </c>
      <c r="C58" t="s">
        <v>46</v>
      </c>
      <c r="D58">
        <v>2</v>
      </c>
      <c r="E58" s="3" t="e">
        <f>VLOOKUP(C58,'Equipment Costs'!B62:B131,2,FALSE)</f>
        <v>#N/A</v>
      </c>
      <c r="F58">
        <v>10</v>
      </c>
      <c r="G58" s="3" t="e">
        <f t="shared" si="1"/>
        <v>#N/A</v>
      </c>
      <c r="H58">
        <v>0</v>
      </c>
      <c r="I58" s="3" t="e">
        <f t="shared" si="4"/>
        <v>#N/A</v>
      </c>
      <c r="J58" s="4">
        <v>117942.85714285714</v>
      </c>
      <c r="K58" s="5" t="e">
        <f t="shared" si="2"/>
        <v>#N/A</v>
      </c>
    </row>
    <row r="59" spans="2:11" customFormat="1" hidden="1" x14ac:dyDescent="0.2">
      <c r="B59" t="s">
        <v>66</v>
      </c>
      <c r="C59" t="s">
        <v>70</v>
      </c>
      <c r="D59">
        <v>2</v>
      </c>
      <c r="E59" s="3" t="e">
        <f>VLOOKUP(C59,'Equipment Costs'!B63:B132,2,FALSE)</f>
        <v>#N/A</v>
      </c>
      <c r="F59">
        <v>0</v>
      </c>
      <c r="G59" s="3" t="e">
        <f t="shared" si="1"/>
        <v>#N/A</v>
      </c>
      <c r="H59">
        <v>0</v>
      </c>
      <c r="I59" s="3" t="e">
        <f t="shared" si="4"/>
        <v>#N/A</v>
      </c>
      <c r="J59" s="4">
        <v>117942.85714285714</v>
      </c>
      <c r="K59" s="5" t="e">
        <f t="shared" si="2"/>
        <v>#N/A</v>
      </c>
    </row>
    <row r="60" spans="2:11" customFormat="1" hidden="1" x14ac:dyDescent="0.2">
      <c r="B60" t="s">
        <v>66</v>
      </c>
      <c r="C60" t="s">
        <v>107</v>
      </c>
      <c r="D60">
        <v>11</v>
      </c>
      <c r="E60" s="3" t="e">
        <f>VLOOKUP(C60,'Equipment Costs'!B64:B133,2,FALSE)</f>
        <v>#N/A</v>
      </c>
      <c r="F60">
        <v>10</v>
      </c>
      <c r="G60" s="3" t="e">
        <f t="shared" ref="G60:G82" si="5">E60/F60</f>
        <v>#N/A</v>
      </c>
      <c r="H60">
        <v>0</v>
      </c>
      <c r="I60" s="3" t="e">
        <f t="shared" si="4"/>
        <v>#N/A</v>
      </c>
      <c r="J60" s="4">
        <v>117942.85714285714</v>
      </c>
      <c r="K60" s="5" t="e">
        <f t="shared" si="2"/>
        <v>#N/A</v>
      </c>
    </row>
    <row r="61" spans="2:11" customFormat="1" hidden="1" x14ac:dyDescent="0.2">
      <c r="B61" t="s">
        <v>66</v>
      </c>
      <c r="C61" t="s">
        <v>58</v>
      </c>
      <c r="D61">
        <v>1</v>
      </c>
      <c r="E61" s="3" t="e">
        <f>VLOOKUP(C61,'Equipment Costs'!B65:B134,2,FALSE)</f>
        <v>#N/A</v>
      </c>
      <c r="G61" s="3" t="e">
        <f t="shared" si="5"/>
        <v>#N/A</v>
      </c>
      <c r="H61">
        <v>0</v>
      </c>
      <c r="I61" s="3" t="e">
        <f t="shared" si="4"/>
        <v>#N/A</v>
      </c>
      <c r="J61" s="4">
        <v>117942.85714285714</v>
      </c>
      <c r="K61" s="5" t="e">
        <f t="shared" si="2"/>
        <v>#N/A</v>
      </c>
    </row>
    <row r="62" spans="2:11" customFormat="1" hidden="1" x14ac:dyDescent="0.2">
      <c r="B62" t="s">
        <v>66</v>
      </c>
      <c r="C62" t="s">
        <v>49</v>
      </c>
      <c r="D62">
        <v>3</v>
      </c>
      <c r="E62" s="3" t="e">
        <f>VLOOKUP(C62,'Equipment Costs'!B66:B135,2,FALSE)</f>
        <v>#N/A</v>
      </c>
      <c r="G62" s="3" t="e">
        <f t="shared" si="5"/>
        <v>#N/A</v>
      </c>
      <c r="H62">
        <v>0</v>
      </c>
      <c r="I62" s="3" t="e">
        <f t="shared" si="4"/>
        <v>#N/A</v>
      </c>
      <c r="J62" s="4">
        <v>117942.85714285714</v>
      </c>
      <c r="K62" s="5" t="e">
        <f t="shared" si="2"/>
        <v>#N/A</v>
      </c>
    </row>
    <row r="63" spans="2:11" customFormat="1" hidden="1" x14ac:dyDescent="0.2">
      <c r="B63" t="s">
        <v>66</v>
      </c>
      <c r="C63" t="s">
        <v>100</v>
      </c>
      <c r="D63">
        <v>1</v>
      </c>
      <c r="E63" s="3" t="e">
        <f>VLOOKUP(C63,'Equipment Costs'!B67:B136,2,FALSE)</f>
        <v>#N/A</v>
      </c>
      <c r="G63" s="3" t="e">
        <f t="shared" si="5"/>
        <v>#N/A</v>
      </c>
      <c r="H63">
        <v>0</v>
      </c>
      <c r="I63" s="3" t="e">
        <f t="shared" si="4"/>
        <v>#N/A</v>
      </c>
      <c r="J63" s="4">
        <v>117942.85714285714</v>
      </c>
      <c r="K63" s="5" t="e">
        <f t="shared" si="2"/>
        <v>#N/A</v>
      </c>
    </row>
    <row r="64" spans="2:11" customFormat="1" hidden="1" x14ac:dyDescent="0.2">
      <c r="B64" t="s">
        <v>66</v>
      </c>
      <c r="C64" t="s">
        <v>88</v>
      </c>
      <c r="D64">
        <v>8</v>
      </c>
      <c r="E64" s="3" t="e">
        <f>VLOOKUP(C64,'Equipment Costs'!B68:B137,2,FALSE)</f>
        <v>#N/A</v>
      </c>
      <c r="F64">
        <v>10</v>
      </c>
      <c r="G64" s="3" t="e">
        <f t="shared" si="5"/>
        <v>#N/A</v>
      </c>
      <c r="H64">
        <v>0</v>
      </c>
      <c r="I64" s="3" t="e">
        <f t="shared" si="4"/>
        <v>#N/A</v>
      </c>
      <c r="J64" s="4">
        <v>117942.85714285714</v>
      </c>
      <c r="K64" s="5" t="e">
        <f t="shared" si="2"/>
        <v>#N/A</v>
      </c>
    </row>
    <row r="65" spans="2:12" customFormat="1" hidden="1" x14ac:dyDescent="0.2">
      <c r="B65" t="s">
        <v>66</v>
      </c>
      <c r="C65" t="s">
        <v>107</v>
      </c>
      <c r="D65">
        <v>1</v>
      </c>
      <c r="E65" s="3" t="e">
        <f>VLOOKUP(C65,'Equipment Costs'!B69:B138,2,FALSE)</f>
        <v>#N/A</v>
      </c>
      <c r="G65" s="3" t="e">
        <f t="shared" si="5"/>
        <v>#N/A</v>
      </c>
      <c r="H65">
        <v>0</v>
      </c>
      <c r="I65" s="3" t="e">
        <f t="shared" si="4"/>
        <v>#N/A</v>
      </c>
      <c r="J65" s="4">
        <v>117942.85714285714</v>
      </c>
      <c r="K65" s="5" t="e">
        <f t="shared" ref="K65:K82" si="6">I65/J65</f>
        <v>#N/A</v>
      </c>
    </row>
    <row r="66" spans="2:12" customFormat="1" hidden="1" x14ac:dyDescent="0.2">
      <c r="B66" t="s">
        <v>66</v>
      </c>
      <c r="C66" t="s">
        <v>51</v>
      </c>
      <c r="D66">
        <v>2</v>
      </c>
      <c r="E66" s="3" t="e">
        <f>VLOOKUP(C66,'Equipment Costs'!B70:B139,2,FALSE)</f>
        <v>#N/A</v>
      </c>
      <c r="F66">
        <v>5</v>
      </c>
      <c r="G66" s="3" t="e">
        <f t="shared" si="5"/>
        <v>#N/A</v>
      </c>
      <c r="H66">
        <v>0</v>
      </c>
      <c r="I66" s="3" t="e">
        <f t="shared" si="4"/>
        <v>#N/A</v>
      </c>
      <c r="J66" s="4">
        <v>117942.85714285714</v>
      </c>
      <c r="K66" s="5" t="e">
        <f t="shared" si="6"/>
        <v>#N/A</v>
      </c>
    </row>
    <row r="67" spans="2:12" customFormat="1" hidden="1" x14ac:dyDescent="0.2">
      <c r="B67" t="s">
        <v>66</v>
      </c>
      <c r="C67" t="s">
        <v>38</v>
      </c>
      <c r="D67">
        <v>1</v>
      </c>
      <c r="E67" s="3" t="e">
        <f>VLOOKUP(C67,'Equipment Costs'!B71:B140,2,FALSE)</f>
        <v>#N/A</v>
      </c>
      <c r="G67" s="3" t="e">
        <f t="shared" si="5"/>
        <v>#N/A</v>
      </c>
      <c r="H67">
        <v>0</v>
      </c>
      <c r="I67" s="3" t="e">
        <f t="shared" si="4"/>
        <v>#N/A</v>
      </c>
      <c r="J67" s="4">
        <v>117942.85714285714</v>
      </c>
      <c r="K67" s="5" t="e">
        <f t="shared" si="6"/>
        <v>#N/A</v>
      </c>
    </row>
    <row r="68" spans="2:12" customFormat="1" hidden="1" x14ac:dyDescent="0.2">
      <c r="B68" t="s">
        <v>66</v>
      </c>
      <c r="C68" t="s">
        <v>99</v>
      </c>
      <c r="D68">
        <v>1</v>
      </c>
      <c r="E68" s="3" t="e">
        <f>VLOOKUP(C68,'Equipment Costs'!B72:B141,2,FALSE)</f>
        <v>#N/A</v>
      </c>
      <c r="F68">
        <v>5</v>
      </c>
      <c r="G68" s="3" t="e">
        <f t="shared" si="5"/>
        <v>#N/A</v>
      </c>
      <c r="H68">
        <v>0</v>
      </c>
      <c r="I68" s="3" t="e">
        <f t="shared" si="4"/>
        <v>#N/A</v>
      </c>
      <c r="J68" s="4">
        <v>117942.85714285714</v>
      </c>
      <c r="K68" s="5" t="e">
        <f t="shared" si="6"/>
        <v>#N/A</v>
      </c>
    </row>
    <row r="69" spans="2:12" customFormat="1" hidden="1" x14ac:dyDescent="0.2">
      <c r="B69" t="s">
        <v>66</v>
      </c>
      <c r="C69" t="s">
        <v>43</v>
      </c>
      <c r="D69">
        <v>2</v>
      </c>
      <c r="E69" s="3" t="e">
        <f>VLOOKUP(C69,'Equipment Costs'!B73:B142,2,FALSE)</f>
        <v>#N/A</v>
      </c>
      <c r="G69" s="3" t="e">
        <f t="shared" si="5"/>
        <v>#N/A</v>
      </c>
      <c r="H69">
        <v>0</v>
      </c>
      <c r="I69" s="3" t="e">
        <f t="shared" si="4"/>
        <v>#N/A</v>
      </c>
      <c r="J69" s="4">
        <v>117942.85714285714</v>
      </c>
      <c r="K69" s="5" t="e">
        <f t="shared" si="6"/>
        <v>#N/A</v>
      </c>
    </row>
    <row r="70" spans="2:12" ht="16" customHeight="1" x14ac:dyDescent="0.2">
      <c r="B70" s="354" t="s">
        <v>271</v>
      </c>
      <c r="C70" s="351" t="s">
        <v>285</v>
      </c>
      <c r="D70" s="351" t="s">
        <v>409</v>
      </c>
      <c r="E70" s="351" t="s">
        <v>410</v>
      </c>
      <c r="F70" s="351" t="s">
        <v>411</v>
      </c>
      <c r="G70" s="351" t="s">
        <v>412</v>
      </c>
      <c r="H70" s="351" t="s">
        <v>301</v>
      </c>
      <c r="I70" s="359" t="s">
        <v>413</v>
      </c>
      <c r="J70" s="351" t="s">
        <v>414</v>
      </c>
      <c r="K70" s="351" t="s">
        <v>415</v>
      </c>
      <c r="L70" s="348" t="s">
        <v>416</v>
      </c>
    </row>
    <row r="71" spans="2:12" x14ac:dyDescent="0.2">
      <c r="B71" s="355"/>
      <c r="C71" s="352"/>
      <c r="D71" s="352"/>
      <c r="E71" s="352"/>
      <c r="F71" s="352"/>
      <c r="G71" s="352"/>
      <c r="H71" s="352"/>
      <c r="I71" s="360"/>
      <c r="J71" s="352"/>
      <c r="K71" s="352"/>
      <c r="L71" s="349"/>
    </row>
    <row r="72" spans="2:12" x14ac:dyDescent="0.2">
      <c r="B72" s="355"/>
      <c r="C72" s="352"/>
      <c r="D72" s="352"/>
      <c r="E72" s="352"/>
      <c r="F72" s="352"/>
      <c r="G72" s="352"/>
      <c r="H72" s="352"/>
      <c r="I72" s="360"/>
      <c r="J72" s="352"/>
      <c r="K72" s="352"/>
      <c r="L72" s="349"/>
    </row>
    <row r="73" spans="2:12" x14ac:dyDescent="0.2">
      <c r="B73" s="355"/>
      <c r="C73" s="352"/>
      <c r="D73" s="352"/>
      <c r="E73" s="352"/>
      <c r="F73" s="352"/>
      <c r="G73" s="352"/>
      <c r="H73" s="352"/>
      <c r="I73" s="360"/>
      <c r="J73" s="352"/>
      <c r="K73" s="352"/>
      <c r="L73" s="349"/>
    </row>
    <row r="74" spans="2:12" x14ac:dyDescent="0.2">
      <c r="B74" s="355"/>
      <c r="C74" s="352"/>
      <c r="D74" s="352"/>
      <c r="E74" s="352"/>
      <c r="F74" s="352"/>
      <c r="G74" s="352"/>
      <c r="H74" s="352"/>
      <c r="I74" s="360"/>
      <c r="J74" s="352"/>
      <c r="K74" s="352"/>
      <c r="L74" s="349"/>
    </row>
    <row r="75" spans="2:12" ht="17" thickBot="1" x14ac:dyDescent="0.25">
      <c r="B75" s="356"/>
      <c r="C75" s="353"/>
      <c r="D75" s="353"/>
      <c r="E75" s="353"/>
      <c r="F75" s="353"/>
      <c r="G75" s="353"/>
      <c r="H75" s="353"/>
      <c r="I75" s="361"/>
      <c r="J75" s="353"/>
      <c r="K75" s="353"/>
      <c r="L75" s="350"/>
    </row>
    <row r="76" spans="2:12" x14ac:dyDescent="0.2">
      <c r="B76" s="89" t="s">
        <v>393</v>
      </c>
      <c r="C76" s="122" t="s">
        <v>102</v>
      </c>
      <c r="D76" s="122">
        <v>1</v>
      </c>
      <c r="E76" s="121">
        <v>200</v>
      </c>
      <c r="F76" s="122">
        <v>10</v>
      </c>
      <c r="G76" s="121">
        <f>E76/F76</f>
        <v>20</v>
      </c>
      <c r="H76" s="121">
        <v>0</v>
      </c>
      <c r="I76" s="121">
        <f>G76+H76</f>
        <v>20</v>
      </c>
      <c r="J76" s="136">
        <v>123480</v>
      </c>
      <c r="K76" s="230">
        <f>I76/J76</f>
        <v>1.6196954972465177E-4</v>
      </c>
      <c r="L76" s="231">
        <f>K76*D76</f>
        <v>1.6196954972465177E-4</v>
      </c>
    </row>
    <row r="77" spans="2:12" x14ac:dyDescent="0.2">
      <c r="B77" s="89" t="s">
        <v>393</v>
      </c>
      <c r="C77" s="122" t="s">
        <v>88</v>
      </c>
      <c r="D77" s="122">
        <v>2</v>
      </c>
      <c r="E77" s="121">
        <v>20</v>
      </c>
      <c r="F77" s="122">
        <v>15</v>
      </c>
      <c r="G77" s="121">
        <f t="shared" si="5"/>
        <v>1.3333333333333333</v>
      </c>
      <c r="H77" s="121">
        <v>0</v>
      </c>
      <c r="I77" s="121">
        <f>G77+H77</f>
        <v>1.3333333333333333</v>
      </c>
      <c r="J77" s="119">
        <v>123480</v>
      </c>
      <c r="K77" s="230">
        <f>I77/J77</f>
        <v>1.0797969981643451E-5</v>
      </c>
      <c r="L77" s="231">
        <f>K77*D77</f>
        <v>2.1595939963286902E-5</v>
      </c>
    </row>
    <row r="78" spans="2:12" x14ac:dyDescent="0.2">
      <c r="B78" s="89" t="s">
        <v>393</v>
      </c>
      <c r="C78" s="122" t="s">
        <v>96</v>
      </c>
      <c r="D78" s="122">
        <v>1</v>
      </c>
      <c r="E78" s="121">
        <v>100</v>
      </c>
      <c r="F78" s="122">
        <v>10</v>
      </c>
      <c r="G78" s="121">
        <f>E78/F78</f>
        <v>10</v>
      </c>
      <c r="H78" s="121">
        <v>0</v>
      </c>
      <c r="I78" s="121">
        <f>G78+H78</f>
        <v>10</v>
      </c>
      <c r="J78" s="119">
        <v>123480</v>
      </c>
      <c r="K78" s="230">
        <f>I78/J78</f>
        <v>8.0984774862325883E-5</v>
      </c>
      <c r="L78" s="231">
        <f>K78*D78</f>
        <v>8.0984774862325883E-5</v>
      </c>
    </row>
    <row r="79" spans="2:12" x14ac:dyDescent="0.2">
      <c r="B79" s="89" t="s">
        <v>393</v>
      </c>
      <c r="C79" s="122" t="s">
        <v>101</v>
      </c>
      <c r="D79" s="122">
        <v>3</v>
      </c>
      <c r="E79" s="121">
        <v>20</v>
      </c>
      <c r="F79" s="122">
        <v>5</v>
      </c>
      <c r="G79" s="121">
        <f t="shared" si="5"/>
        <v>4</v>
      </c>
      <c r="H79" s="121">
        <v>0</v>
      </c>
      <c r="I79" s="121">
        <f>G79+H79</f>
        <v>4</v>
      </c>
      <c r="J79" s="119">
        <v>123480</v>
      </c>
      <c r="K79" s="230">
        <f>I79/J79</f>
        <v>3.2393909944930352E-5</v>
      </c>
      <c r="L79" s="231">
        <f>K79*D79</f>
        <v>9.7181729834791049E-5</v>
      </c>
    </row>
    <row r="80" spans="2:12" x14ac:dyDescent="0.2">
      <c r="B80" s="89" t="s">
        <v>393</v>
      </c>
      <c r="C80" s="122" t="s">
        <v>107</v>
      </c>
      <c r="D80" s="122">
        <v>1</v>
      </c>
      <c r="E80" s="121">
        <v>100</v>
      </c>
      <c r="F80" s="122">
        <v>10</v>
      </c>
      <c r="G80" s="121">
        <f t="shared" si="5"/>
        <v>10</v>
      </c>
      <c r="H80" s="121">
        <v>0</v>
      </c>
      <c r="I80" s="121">
        <f>G80+H80</f>
        <v>10</v>
      </c>
      <c r="J80" s="119">
        <v>123480</v>
      </c>
      <c r="K80" s="230">
        <f>I80/J80</f>
        <v>8.0984774862325883E-5</v>
      </c>
      <c r="L80" s="231">
        <f t="shared" ref="L80:L82" si="7">K80*D80</f>
        <v>8.0984774862325883E-5</v>
      </c>
    </row>
    <row r="81" spans="1:106" x14ac:dyDescent="0.2">
      <c r="B81" s="89" t="s">
        <v>393</v>
      </c>
      <c r="C81" s="122" t="s">
        <v>98</v>
      </c>
      <c r="D81" s="122">
        <v>1</v>
      </c>
      <c r="E81" s="121">
        <v>50</v>
      </c>
      <c r="F81" s="122">
        <v>10</v>
      </c>
      <c r="G81" s="121">
        <f>E81/F81</f>
        <v>5</v>
      </c>
      <c r="H81" s="121">
        <v>0</v>
      </c>
      <c r="I81" s="121">
        <f t="shared" ref="I81:I82" si="8">G81+H81</f>
        <v>5</v>
      </c>
      <c r="J81" s="119">
        <v>123480</v>
      </c>
      <c r="K81" s="230">
        <f t="shared" si="6"/>
        <v>4.0492387431162941E-5</v>
      </c>
      <c r="L81" s="231">
        <f t="shared" si="7"/>
        <v>4.0492387431162941E-5</v>
      </c>
    </row>
    <row r="82" spans="1:106" x14ac:dyDescent="0.2">
      <c r="B82" s="89" t="s">
        <v>393</v>
      </c>
      <c r="C82" s="122" t="s">
        <v>103</v>
      </c>
      <c r="D82" s="122">
        <v>1</v>
      </c>
      <c r="E82" s="121">
        <v>35</v>
      </c>
      <c r="F82" s="122">
        <v>10</v>
      </c>
      <c r="G82" s="121">
        <f t="shared" si="5"/>
        <v>3.5</v>
      </c>
      <c r="H82" s="121">
        <v>0</v>
      </c>
      <c r="I82" s="121">
        <f t="shared" si="8"/>
        <v>3.5</v>
      </c>
      <c r="J82" s="119">
        <v>123480</v>
      </c>
      <c r="K82" s="230">
        <f t="shared" si="6"/>
        <v>2.834467120181406E-5</v>
      </c>
      <c r="L82" s="231">
        <f t="shared" si="7"/>
        <v>2.834467120181406E-5</v>
      </c>
    </row>
    <row r="83" spans="1:106" s="255" customFormat="1" x14ac:dyDescent="0.2">
      <c r="A83" s="25"/>
      <c r="B83" s="232" t="s">
        <v>195</v>
      </c>
      <c r="C83" s="63"/>
      <c r="D83" s="63"/>
      <c r="E83" s="233"/>
      <c r="F83" s="63"/>
      <c r="G83" s="233"/>
      <c r="H83" s="233"/>
      <c r="I83" s="233"/>
      <c r="J83" s="115"/>
      <c r="K83" s="234"/>
      <c r="L83" s="235">
        <f>SUM(L76:L82)</f>
        <v>5.1155382788035855E-4</v>
      </c>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row>
    <row r="84" spans="1:106" x14ac:dyDescent="0.2">
      <c r="B84" s="89" t="s">
        <v>394</v>
      </c>
      <c r="C84" s="122" t="s">
        <v>88</v>
      </c>
      <c r="D84" s="122">
        <v>4</v>
      </c>
      <c r="E84" s="121">
        <v>20</v>
      </c>
      <c r="F84" s="122">
        <v>15</v>
      </c>
      <c r="G84" s="121">
        <f t="shared" ref="G84:G129" si="9">E84/F84</f>
        <v>1.3333333333333333</v>
      </c>
      <c r="H84" s="121">
        <v>0</v>
      </c>
      <c r="I84" s="121">
        <f t="shared" ref="I84:I90" si="10">G84+H84</f>
        <v>1.3333333333333333</v>
      </c>
      <c r="J84" s="119">
        <v>123480</v>
      </c>
      <c r="K84" s="230">
        <f t="shared" ref="K84:K125" si="11">I84/J84</f>
        <v>1.0797969981643451E-5</v>
      </c>
      <c r="L84" s="231">
        <f t="shared" ref="L84:L90" si="12">K84*D84</f>
        <v>4.3191879926573805E-5</v>
      </c>
    </row>
    <row r="85" spans="1:106" x14ac:dyDescent="0.2">
      <c r="B85" s="89" t="s">
        <v>394</v>
      </c>
      <c r="C85" s="122" t="s">
        <v>93</v>
      </c>
      <c r="D85" s="122">
        <v>1</v>
      </c>
      <c r="E85" s="121">
        <v>300</v>
      </c>
      <c r="F85" s="122">
        <v>6</v>
      </c>
      <c r="G85" s="121">
        <f t="shared" si="9"/>
        <v>50</v>
      </c>
      <c r="H85" s="121">
        <v>0</v>
      </c>
      <c r="I85" s="121">
        <f t="shared" si="10"/>
        <v>50</v>
      </c>
      <c r="J85" s="119">
        <v>123480</v>
      </c>
      <c r="K85" s="230">
        <f t="shared" si="11"/>
        <v>4.049238743116294E-4</v>
      </c>
      <c r="L85" s="231">
        <f t="shared" si="12"/>
        <v>4.049238743116294E-4</v>
      </c>
    </row>
    <row r="86" spans="1:106" x14ac:dyDescent="0.2">
      <c r="B86" s="89" t="s">
        <v>394</v>
      </c>
      <c r="C86" s="122" t="s">
        <v>96</v>
      </c>
      <c r="D86" s="122">
        <v>1</v>
      </c>
      <c r="E86" s="121">
        <v>100</v>
      </c>
      <c r="F86" s="122">
        <v>10</v>
      </c>
      <c r="G86" s="121">
        <f t="shared" si="9"/>
        <v>10</v>
      </c>
      <c r="H86" s="121">
        <v>0</v>
      </c>
      <c r="I86" s="121">
        <f t="shared" si="10"/>
        <v>10</v>
      </c>
      <c r="J86" s="119">
        <v>123480</v>
      </c>
      <c r="K86" s="230">
        <f t="shared" si="11"/>
        <v>8.0984774862325883E-5</v>
      </c>
      <c r="L86" s="231">
        <f t="shared" si="12"/>
        <v>8.0984774862325883E-5</v>
      </c>
    </row>
    <row r="87" spans="1:106" x14ac:dyDescent="0.2">
      <c r="B87" s="89" t="s">
        <v>394</v>
      </c>
      <c r="C87" s="122" t="s">
        <v>101</v>
      </c>
      <c r="D87" s="122">
        <v>1</v>
      </c>
      <c r="E87" s="121">
        <v>20</v>
      </c>
      <c r="F87" s="122">
        <v>5</v>
      </c>
      <c r="G87" s="121">
        <f t="shared" si="9"/>
        <v>4</v>
      </c>
      <c r="H87" s="121">
        <v>0</v>
      </c>
      <c r="I87" s="121">
        <f t="shared" si="10"/>
        <v>4</v>
      </c>
      <c r="J87" s="119">
        <v>123480</v>
      </c>
      <c r="K87" s="230">
        <f t="shared" si="11"/>
        <v>3.2393909944930352E-5</v>
      </c>
      <c r="L87" s="231">
        <f t="shared" si="12"/>
        <v>3.2393909944930352E-5</v>
      </c>
    </row>
    <row r="88" spans="1:106" x14ac:dyDescent="0.2">
      <c r="B88" s="89" t="s">
        <v>394</v>
      </c>
      <c r="C88" s="122" t="s">
        <v>106</v>
      </c>
      <c r="D88" s="122">
        <v>1</v>
      </c>
      <c r="E88" s="121">
        <v>80</v>
      </c>
      <c r="F88" s="122">
        <v>15</v>
      </c>
      <c r="G88" s="121">
        <f t="shared" si="9"/>
        <v>5.333333333333333</v>
      </c>
      <c r="H88" s="121">
        <v>0</v>
      </c>
      <c r="I88" s="121">
        <f t="shared" si="10"/>
        <v>5.333333333333333</v>
      </c>
      <c r="J88" s="119">
        <v>123480</v>
      </c>
      <c r="K88" s="230">
        <f t="shared" si="11"/>
        <v>4.3191879926573805E-5</v>
      </c>
      <c r="L88" s="231">
        <f t="shared" si="12"/>
        <v>4.3191879926573805E-5</v>
      </c>
    </row>
    <row r="89" spans="1:106" x14ac:dyDescent="0.2">
      <c r="B89" s="89" t="s">
        <v>394</v>
      </c>
      <c r="C89" s="122" t="s">
        <v>107</v>
      </c>
      <c r="D89" s="122">
        <v>1</v>
      </c>
      <c r="E89" s="121">
        <v>100</v>
      </c>
      <c r="F89" s="122">
        <v>10</v>
      </c>
      <c r="G89" s="121">
        <f t="shared" si="9"/>
        <v>10</v>
      </c>
      <c r="H89" s="121">
        <v>0</v>
      </c>
      <c r="I89" s="121">
        <f t="shared" si="10"/>
        <v>10</v>
      </c>
      <c r="J89" s="119">
        <v>123480</v>
      </c>
      <c r="K89" s="230">
        <f t="shared" si="11"/>
        <v>8.0984774862325883E-5</v>
      </c>
      <c r="L89" s="231">
        <f t="shared" si="12"/>
        <v>8.0984774862325883E-5</v>
      </c>
    </row>
    <row r="90" spans="1:106" x14ac:dyDescent="0.2">
      <c r="B90" s="89" t="s">
        <v>394</v>
      </c>
      <c r="C90" s="122" t="s">
        <v>103</v>
      </c>
      <c r="D90" s="122">
        <v>1</v>
      </c>
      <c r="E90" s="121">
        <v>35</v>
      </c>
      <c r="F90" s="122">
        <v>10</v>
      </c>
      <c r="G90" s="121">
        <f t="shared" si="9"/>
        <v>3.5</v>
      </c>
      <c r="H90" s="121">
        <v>0</v>
      </c>
      <c r="I90" s="121">
        <f t="shared" si="10"/>
        <v>3.5</v>
      </c>
      <c r="J90" s="119">
        <v>123480</v>
      </c>
      <c r="K90" s="230">
        <f t="shared" si="11"/>
        <v>2.834467120181406E-5</v>
      </c>
      <c r="L90" s="231">
        <f t="shared" si="12"/>
        <v>2.834467120181406E-5</v>
      </c>
    </row>
    <row r="91" spans="1:106" s="255" customFormat="1" x14ac:dyDescent="0.2">
      <c r="A91" s="25"/>
      <c r="B91" s="232" t="s">
        <v>195</v>
      </c>
      <c r="C91" s="63"/>
      <c r="D91" s="63"/>
      <c r="E91" s="233"/>
      <c r="F91" s="63"/>
      <c r="G91" s="233"/>
      <c r="H91" s="233"/>
      <c r="I91" s="233"/>
      <c r="J91" s="115"/>
      <c r="K91" s="234"/>
      <c r="L91" s="235">
        <f>SUM(L84:L90)</f>
        <v>7.1401576503617322E-4</v>
      </c>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row>
    <row r="92" spans="1:106" x14ac:dyDescent="0.2">
      <c r="B92" s="89" t="s">
        <v>395</v>
      </c>
      <c r="C92" s="122" t="s">
        <v>51</v>
      </c>
      <c r="D92" s="122">
        <v>1</v>
      </c>
      <c r="E92" s="121">
        <v>600</v>
      </c>
      <c r="F92" s="122">
        <v>15</v>
      </c>
      <c r="G92" s="121">
        <f t="shared" si="9"/>
        <v>40</v>
      </c>
      <c r="H92" s="121">
        <v>0</v>
      </c>
      <c r="I92" s="121">
        <f t="shared" ref="I92:I99" si="13">G92+H92</f>
        <v>40</v>
      </c>
      <c r="J92" s="119">
        <v>123480</v>
      </c>
      <c r="K92" s="230">
        <f t="shared" si="11"/>
        <v>3.2393909944930353E-4</v>
      </c>
      <c r="L92" s="231">
        <f t="shared" ref="L92:L99" si="14">K92*D92</f>
        <v>3.2393909944930353E-4</v>
      </c>
    </row>
    <row r="93" spans="1:106" x14ac:dyDescent="0.2">
      <c r="B93" s="89" t="s">
        <v>395</v>
      </c>
      <c r="C93" s="122" t="s">
        <v>26</v>
      </c>
      <c r="D93" s="122">
        <v>2</v>
      </c>
      <c r="E93" s="121">
        <v>200</v>
      </c>
      <c r="F93" s="122">
        <v>20</v>
      </c>
      <c r="G93" s="121">
        <f t="shared" si="9"/>
        <v>10</v>
      </c>
      <c r="H93" s="121">
        <v>0</v>
      </c>
      <c r="I93" s="121">
        <f t="shared" si="13"/>
        <v>10</v>
      </c>
      <c r="J93" s="119">
        <v>123480</v>
      </c>
      <c r="K93" s="230">
        <f t="shared" si="11"/>
        <v>8.0984774862325883E-5</v>
      </c>
      <c r="L93" s="231">
        <f t="shared" si="14"/>
        <v>1.6196954972465177E-4</v>
      </c>
    </row>
    <row r="94" spans="1:106" x14ac:dyDescent="0.2">
      <c r="B94" s="89" t="s">
        <v>395</v>
      </c>
      <c r="C94" s="122" t="s">
        <v>88</v>
      </c>
      <c r="D94" s="122">
        <v>4</v>
      </c>
      <c r="E94" s="121">
        <v>20</v>
      </c>
      <c r="F94" s="122">
        <v>15</v>
      </c>
      <c r="G94" s="121">
        <f t="shared" si="9"/>
        <v>1.3333333333333333</v>
      </c>
      <c r="H94" s="121">
        <v>0</v>
      </c>
      <c r="I94" s="121">
        <f t="shared" si="13"/>
        <v>1.3333333333333333</v>
      </c>
      <c r="J94" s="119">
        <v>123480</v>
      </c>
      <c r="K94" s="230">
        <f t="shared" si="11"/>
        <v>1.0797969981643451E-5</v>
      </c>
      <c r="L94" s="231">
        <f t="shared" si="14"/>
        <v>4.3191879926573805E-5</v>
      </c>
    </row>
    <row r="95" spans="1:106" x14ac:dyDescent="0.2">
      <c r="B95" s="89" t="s">
        <v>395</v>
      </c>
      <c r="C95" s="122" t="s">
        <v>194</v>
      </c>
      <c r="D95" s="122">
        <v>2</v>
      </c>
      <c r="E95" s="121">
        <v>200</v>
      </c>
      <c r="F95" s="122">
        <v>10</v>
      </c>
      <c r="G95" s="121">
        <f t="shared" si="9"/>
        <v>20</v>
      </c>
      <c r="H95" s="121">
        <v>0</v>
      </c>
      <c r="I95" s="121">
        <f t="shared" si="13"/>
        <v>20</v>
      </c>
      <c r="J95" s="119">
        <v>123480</v>
      </c>
      <c r="K95" s="230">
        <f t="shared" si="11"/>
        <v>1.6196954972465177E-4</v>
      </c>
      <c r="L95" s="231">
        <f t="shared" si="14"/>
        <v>3.2393909944930353E-4</v>
      </c>
    </row>
    <row r="96" spans="1:106" x14ac:dyDescent="0.2">
      <c r="B96" s="89" t="s">
        <v>395</v>
      </c>
      <c r="C96" s="122" t="s">
        <v>101</v>
      </c>
      <c r="D96" s="122">
        <v>1</v>
      </c>
      <c r="E96" s="121">
        <v>20</v>
      </c>
      <c r="F96" s="122">
        <v>5</v>
      </c>
      <c r="G96" s="121">
        <f t="shared" si="9"/>
        <v>4</v>
      </c>
      <c r="H96" s="121">
        <v>0</v>
      </c>
      <c r="I96" s="121">
        <f t="shared" si="13"/>
        <v>4</v>
      </c>
      <c r="J96" s="119">
        <v>123480</v>
      </c>
      <c r="K96" s="230">
        <f t="shared" si="11"/>
        <v>3.2393909944930352E-5</v>
      </c>
      <c r="L96" s="231">
        <f t="shared" si="14"/>
        <v>3.2393909944930352E-5</v>
      </c>
    </row>
    <row r="97" spans="1:106" x14ac:dyDescent="0.2">
      <c r="B97" s="89" t="s">
        <v>395</v>
      </c>
      <c r="C97" s="122" t="s">
        <v>243</v>
      </c>
      <c r="D97" s="122">
        <v>1</v>
      </c>
      <c r="E97" s="121">
        <v>1800</v>
      </c>
      <c r="F97" s="122">
        <v>15</v>
      </c>
      <c r="G97" s="121">
        <f t="shared" si="9"/>
        <v>120</v>
      </c>
      <c r="H97" s="121">
        <v>0</v>
      </c>
      <c r="I97" s="121">
        <f t="shared" si="13"/>
        <v>120</v>
      </c>
      <c r="J97" s="119">
        <v>123480</v>
      </c>
      <c r="K97" s="230">
        <f t="shared" si="11"/>
        <v>9.7181729834791054E-4</v>
      </c>
      <c r="L97" s="231">
        <f t="shared" si="14"/>
        <v>9.7181729834791054E-4</v>
      </c>
    </row>
    <row r="98" spans="1:106" x14ac:dyDescent="0.2">
      <c r="B98" s="89" t="s">
        <v>395</v>
      </c>
      <c r="C98" s="122" t="s">
        <v>103</v>
      </c>
      <c r="D98" s="122">
        <v>4</v>
      </c>
      <c r="E98" s="121">
        <v>35</v>
      </c>
      <c r="F98" s="122">
        <v>10</v>
      </c>
      <c r="G98" s="121">
        <f t="shared" si="9"/>
        <v>3.5</v>
      </c>
      <c r="H98" s="121">
        <v>0</v>
      </c>
      <c r="I98" s="121">
        <f t="shared" si="13"/>
        <v>3.5</v>
      </c>
      <c r="J98" s="119">
        <v>123480</v>
      </c>
      <c r="K98" s="230">
        <f t="shared" si="11"/>
        <v>2.834467120181406E-5</v>
      </c>
      <c r="L98" s="231">
        <f t="shared" si="14"/>
        <v>1.1337868480725624E-4</v>
      </c>
    </row>
    <row r="99" spans="1:106" x14ac:dyDescent="0.2">
      <c r="B99" s="89" t="s">
        <v>395</v>
      </c>
      <c r="C99" s="122" t="s">
        <v>109</v>
      </c>
      <c r="D99" s="122">
        <v>1</v>
      </c>
      <c r="E99" s="121">
        <v>7500</v>
      </c>
      <c r="F99" s="122">
        <v>10</v>
      </c>
      <c r="G99" s="121">
        <f t="shared" si="9"/>
        <v>750</v>
      </c>
      <c r="H99" s="121">
        <v>0</v>
      </c>
      <c r="I99" s="121">
        <f t="shared" si="13"/>
        <v>750</v>
      </c>
      <c r="J99" s="119">
        <v>123480</v>
      </c>
      <c r="K99" s="230">
        <f t="shared" si="11"/>
        <v>6.0738581146744415E-3</v>
      </c>
      <c r="L99" s="231">
        <f t="shared" si="14"/>
        <v>6.0738581146744415E-3</v>
      </c>
    </row>
    <row r="100" spans="1:106" s="255" customFormat="1" x14ac:dyDescent="0.2">
      <c r="A100" s="25"/>
      <c r="B100" s="232" t="s">
        <v>193</v>
      </c>
      <c r="C100" s="63"/>
      <c r="D100" s="63"/>
      <c r="E100" s="233"/>
      <c r="F100" s="63"/>
      <c r="G100" s="233"/>
      <c r="H100" s="233"/>
      <c r="I100" s="233"/>
      <c r="J100" s="115"/>
      <c r="K100" s="234"/>
      <c r="L100" s="235">
        <f>SUM(L92:L99)</f>
        <v>8.0444876363243711E-3</v>
      </c>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row>
    <row r="101" spans="1:106" x14ac:dyDescent="0.2">
      <c r="B101" s="89" t="s">
        <v>396</v>
      </c>
      <c r="C101" s="122" t="s">
        <v>102</v>
      </c>
      <c r="D101" s="122">
        <v>1</v>
      </c>
      <c r="E101" s="121">
        <v>200</v>
      </c>
      <c r="F101" s="122">
        <v>10</v>
      </c>
      <c r="G101" s="121">
        <f t="shared" si="9"/>
        <v>20</v>
      </c>
      <c r="H101" s="121">
        <v>0</v>
      </c>
      <c r="I101" s="121">
        <f t="shared" ref="I101:I107" si="15">G101+H101</f>
        <v>20</v>
      </c>
      <c r="J101" s="119">
        <v>123480</v>
      </c>
      <c r="K101" s="230">
        <f t="shared" si="11"/>
        <v>1.6196954972465177E-4</v>
      </c>
      <c r="L101" s="231">
        <f t="shared" ref="L101:L107" si="16">K101*D101</f>
        <v>1.6196954972465177E-4</v>
      </c>
    </row>
    <row r="102" spans="1:106" x14ac:dyDescent="0.2">
      <c r="B102" s="89" t="s">
        <v>396</v>
      </c>
      <c r="C102" s="122" t="s">
        <v>88</v>
      </c>
      <c r="D102" s="122">
        <v>2</v>
      </c>
      <c r="E102" s="121">
        <v>20</v>
      </c>
      <c r="F102" s="122">
        <v>15</v>
      </c>
      <c r="G102" s="121">
        <f t="shared" si="9"/>
        <v>1.3333333333333333</v>
      </c>
      <c r="H102" s="121">
        <v>0</v>
      </c>
      <c r="I102" s="121">
        <f t="shared" si="15"/>
        <v>1.3333333333333333</v>
      </c>
      <c r="J102" s="119">
        <v>123480</v>
      </c>
      <c r="K102" s="230">
        <f t="shared" si="11"/>
        <v>1.0797969981643451E-5</v>
      </c>
      <c r="L102" s="231">
        <f t="shared" si="16"/>
        <v>2.1595939963286902E-5</v>
      </c>
    </row>
    <row r="103" spans="1:106" x14ac:dyDescent="0.2">
      <c r="B103" s="89" t="s">
        <v>396</v>
      </c>
      <c r="C103" s="122" t="s">
        <v>194</v>
      </c>
      <c r="D103" s="122">
        <v>3</v>
      </c>
      <c r="E103" s="121">
        <v>200</v>
      </c>
      <c r="F103" s="122">
        <v>10</v>
      </c>
      <c r="G103" s="121">
        <f t="shared" si="9"/>
        <v>20</v>
      </c>
      <c r="H103" s="121">
        <v>0</v>
      </c>
      <c r="I103" s="121">
        <f t="shared" si="15"/>
        <v>20</v>
      </c>
      <c r="J103" s="119">
        <v>123480</v>
      </c>
      <c r="K103" s="230">
        <f t="shared" si="11"/>
        <v>1.6196954972465177E-4</v>
      </c>
      <c r="L103" s="231">
        <f t="shared" si="16"/>
        <v>4.8590864917395532E-4</v>
      </c>
    </row>
    <row r="104" spans="1:106" x14ac:dyDescent="0.2">
      <c r="B104" s="89" t="s">
        <v>396</v>
      </c>
      <c r="C104" s="122" t="s">
        <v>101</v>
      </c>
      <c r="D104" s="122">
        <v>1</v>
      </c>
      <c r="E104" s="121">
        <v>20</v>
      </c>
      <c r="F104" s="122">
        <v>5</v>
      </c>
      <c r="G104" s="121">
        <f t="shared" si="9"/>
        <v>4</v>
      </c>
      <c r="H104" s="121">
        <v>0</v>
      </c>
      <c r="I104" s="121">
        <f t="shared" si="15"/>
        <v>4</v>
      </c>
      <c r="J104" s="119">
        <v>123480</v>
      </c>
      <c r="K104" s="230">
        <f t="shared" si="11"/>
        <v>3.2393909944930352E-5</v>
      </c>
      <c r="L104" s="231">
        <f t="shared" si="16"/>
        <v>3.2393909944930352E-5</v>
      </c>
    </row>
    <row r="105" spans="1:106" x14ac:dyDescent="0.2">
      <c r="B105" s="89" t="s">
        <v>396</v>
      </c>
      <c r="C105" s="122" t="s">
        <v>100</v>
      </c>
      <c r="D105" s="122">
        <v>1</v>
      </c>
      <c r="E105" s="121">
        <v>45</v>
      </c>
      <c r="F105" s="122">
        <v>10</v>
      </c>
      <c r="G105" s="121">
        <f t="shared" si="9"/>
        <v>4.5</v>
      </c>
      <c r="H105" s="121">
        <v>0</v>
      </c>
      <c r="I105" s="121">
        <f t="shared" si="15"/>
        <v>4.5</v>
      </c>
      <c r="J105" s="119">
        <v>123480</v>
      </c>
      <c r="K105" s="230">
        <f t="shared" si="11"/>
        <v>3.6443148688046647E-5</v>
      </c>
      <c r="L105" s="231">
        <f t="shared" si="16"/>
        <v>3.6443148688046647E-5</v>
      </c>
    </row>
    <row r="106" spans="1:106" x14ac:dyDescent="0.2">
      <c r="B106" s="89" t="s">
        <v>396</v>
      </c>
      <c r="C106" s="122" t="s">
        <v>98</v>
      </c>
      <c r="D106" s="122">
        <v>1</v>
      </c>
      <c r="E106" s="121">
        <v>50</v>
      </c>
      <c r="F106" s="122">
        <v>10</v>
      </c>
      <c r="G106" s="121">
        <f t="shared" si="9"/>
        <v>5</v>
      </c>
      <c r="H106" s="121">
        <v>0</v>
      </c>
      <c r="I106" s="121">
        <f t="shared" si="15"/>
        <v>5</v>
      </c>
      <c r="J106" s="119">
        <v>123480</v>
      </c>
      <c r="K106" s="230">
        <f t="shared" si="11"/>
        <v>4.0492387431162941E-5</v>
      </c>
      <c r="L106" s="231">
        <f t="shared" si="16"/>
        <v>4.0492387431162941E-5</v>
      </c>
    </row>
    <row r="107" spans="1:106" x14ac:dyDescent="0.2">
      <c r="B107" s="89" t="s">
        <v>396</v>
      </c>
      <c r="C107" s="122" t="s">
        <v>103</v>
      </c>
      <c r="D107" s="122">
        <v>1</v>
      </c>
      <c r="E107" s="121">
        <v>35</v>
      </c>
      <c r="F107" s="122">
        <v>10</v>
      </c>
      <c r="G107" s="121">
        <f t="shared" si="9"/>
        <v>3.5</v>
      </c>
      <c r="H107" s="121">
        <v>0</v>
      </c>
      <c r="I107" s="121">
        <f t="shared" si="15"/>
        <v>3.5</v>
      </c>
      <c r="J107" s="119">
        <v>123480</v>
      </c>
      <c r="K107" s="230">
        <f t="shared" si="11"/>
        <v>2.834467120181406E-5</v>
      </c>
      <c r="L107" s="231">
        <f t="shared" si="16"/>
        <v>2.834467120181406E-5</v>
      </c>
    </row>
    <row r="108" spans="1:106" s="255" customFormat="1" x14ac:dyDescent="0.2">
      <c r="A108" s="25"/>
      <c r="B108" s="232" t="s">
        <v>193</v>
      </c>
      <c r="C108" s="63"/>
      <c r="D108" s="63"/>
      <c r="E108" s="233"/>
      <c r="F108" s="63"/>
      <c r="G108" s="233"/>
      <c r="H108" s="233"/>
      <c r="I108" s="233"/>
      <c r="J108" s="115"/>
      <c r="K108" s="234"/>
      <c r="L108" s="235">
        <f>SUM(L101:L107)</f>
        <v>8.0714825612784793E-4</v>
      </c>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row>
    <row r="109" spans="1:106" x14ac:dyDescent="0.2">
      <c r="B109" s="89" t="s">
        <v>397</v>
      </c>
      <c r="C109" s="122" t="s">
        <v>88</v>
      </c>
      <c r="D109" s="122">
        <v>2</v>
      </c>
      <c r="E109" s="121">
        <v>20</v>
      </c>
      <c r="F109" s="122">
        <v>15</v>
      </c>
      <c r="G109" s="121">
        <f t="shared" si="9"/>
        <v>1.3333333333333333</v>
      </c>
      <c r="H109" s="121">
        <v>0</v>
      </c>
      <c r="I109" s="121">
        <f t="shared" ref="I109:I140" si="17">G109+H109</f>
        <v>1.3333333333333333</v>
      </c>
      <c r="J109" s="119">
        <v>123480</v>
      </c>
      <c r="K109" s="230">
        <f t="shared" si="11"/>
        <v>1.0797969981643451E-5</v>
      </c>
      <c r="L109" s="231">
        <f>K109*D109</f>
        <v>2.1595939963286902E-5</v>
      </c>
    </row>
    <row r="110" spans="1:106" x14ac:dyDescent="0.2">
      <c r="B110" s="89" t="s">
        <v>397</v>
      </c>
      <c r="C110" s="122" t="s">
        <v>96</v>
      </c>
      <c r="D110" s="122">
        <v>1</v>
      </c>
      <c r="E110" s="121">
        <v>100</v>
      </c>
      <c r="F110" s="122">
        <v>10</v>
      </c>
      <c r="G110" s="121">
        <f t="shared" si="9"/>
        <v>10</v>
      </c>
      <c r="H110" s="121">
        <v>0</v>
      </c>
      <c r="I110" s="121">
        <f t="shared" si="17"/>
        <v>10</v>
      </c>
      <c r="J110" s="119">
        <v>123480</v>
      </c>
      <c r="K110" s="230">
        <f t="shared" si="11"/>
        <v>8.0984774862325883E-5</v>
      </c>
      <c r="L110" s="231">
        <f>K110*D110</f>
        <v>8.0984774862325883E-5</v>
      </c>
    </row>
    <row r="111" spans="1:106" x14ac:dyDescent="0.2">
      <c r="B111" s="89" t="s">
        <v>397</v>
      </c>
      <c r="C111" s="122" t="s">
        <v>101</v>
      </c>
      <c r="D111" s="122">
        <v>1</v>
      </c>
      <c r="E111" s="121">
        <v>20</v>
      </c>
      <c r="F111" s="122">
        <v>5</v>
      </c>
      <c r="G111" s="121">
        <f t="shared" si="9"/>
        <v>4</v>
      </c>
      <c r="H111" s="121">
        <v>0</v>
      </c>
      <c r="I111" s="121">
        <f t="shared" si="17"/>
        <v>4</v>
      </c>
      <c r="J111" s="119">
        <v>123480</v>
      </c>
      <c r="K111" s="230">
        <f t="shared" si="11"/>
        <v>3.2393909944930352E-5</v>
      </c>
      <c r="L111" s="231">
        <f>K111*D111</f>
        <v>3.2393909944930352E-5</v>
      </c>
    </row>
    <row r="112" spans="1:106" ht="17" thickBot="1" x14ac:dyDescent="0.25">
      <c r="B112" s="90" t="s">
        <v>397</v>
      </c>
      <c r="C112" s="146" t="s">
        <v>112</v>
      </c>
      <c r="D112" s="146">
        <v>1</v>
      </c>
      <c r="E112" s="145">
        <v>10</v>
      </c>
      <c r="F112" s="146">
        <v>10</v>
      </c>
      <c r="G112" s="145">
        <f t="shared" si="9"/>
        <v>1</v>
      </c>
      <c r="H112" s="145">
        <v>0</v>
      </c>
      <c r="I112" s="145">
        <f t="shared" si="17"/>
        <v>1</v>
      </c>
      <c r="J112" s="143">
        <v>123480</v>
      </c>
      <c r="K112" s="236">
        <f t="shared" si="11"/>
        <v>8.098477486232588E-6</v>
      </c>
      <c r="L112" s="237">
        <f>K112*D112</f>
        <v>8.098477486232588E-6</v>
      </c>
    </row>
    <row r="113" spans="2:11" customFormat="1" hidden="1" x14ac:dyDescent="0.2">
      <c r="B113" t="s">
        <v>191</v>
      </c>
      <c r="C113" t="s">
        <v>96</v>
      </c>
      <c r="D113">
        <v>1</v>
      </c>
      <c r="E113" s="3"/>
      <c r="G113" s="3" t="e">
        <f t="shared" si="9"/>
        <v>#DIV/0!</v>
      </c>
      <c r="H113">
        <v>0</v>
      </c>
      <c r="I113" s="3" t="e">
        <f t="shared" si="17"/>
        <v>#DIV/0!</v>
      </c>
      <c r="J113" s="4">
        <v>117942.85714285714</v>
      </c>
      <c r="K113" s="5" t="e">
        <f t="shared" si="11"/>
        <v>#DIV/0!</v>
      </c>
    </row>
    <row r="114" spans="2:11" customFormat="1" hidden="1" x14ac:dyDescent="0.2">
      <c r="B114" t="s">
        <v>191</v>
      </c>
      <c r="C114" t="s">
        <v>88</v>
      </c>
      <c r="D114">
        <v>4</v>
      </c>
      <c r="E114" s="3"/>
      <c r="G114" s="3" t="e">
        <f t="shared" si="9"/>
        <v>#DIV/0!</v>
      </c>
      <c r="H114">
        <v>0</v>
      </c>
      <c r="I114" s="3" t="e">
        <f t="shared" si="17"/>
        <v>#DIV/0!</v>
      </c>
      <c r="J114" s="4">
        <v>117942.85714285714</v>
      </c>
      <c r="K114" s="5" t="e">
        <f t="shared" si="11"/>
        <v>#DIV/0!</v>
      </c>
    </row>
    <row r="115" spans="2:11" customFormat="1" hidden="1" x14ac:dyDescent="0.2">
      <c r="B115" t="s">
        <v>191</v>
      </c>
      <c r="C115" t="s">
        <v>107</v>
      </c>
      <c r="D115">
        <v>2</v>
      </c>
      <c r="E115" s="3"/>
      <c r="G115" s="3" t="e">
        <f t="shared" si="9"/>
        <v>#DIV/0!</v>
      </c>
      <c r="H115">
        <v>0</v>
      </c>
      <c r="I115" s="3" t="e">
        <f t="shared" si="17"/>
        <v>#DIV/0!</v>
      </c>
      <c r="J115" s="4">
        <v>117942.85714285714</v>
      </c>
      <c r="K115" s="5" t="e">
        <f t="shared" si="11"/>
        <v>#DIV/0!</v>
      </c>
    </row>
    <row r="116" spans="2:11" customFormat="1" hidden="1" x14ac:dyDescent="0.2">
      <c r="B116" t="s">
        <v>191</v>
      </c>
      <c r="C116" t="s">
        <v>93</v>
      </c>
      <c r="D116">
        <v>1</v>
      </c>
      <c r="E116" s="3"/>
      <c r="G116" s="3" t="e">
        <f t="shared" si="9"/>
        <v>#DIV/0!</v>
      </c>
      <c r="H116">
        <v>0</v>
      </c>
      <c r="I116" s="3" t="e">
        <f t="shared" si="17"/>
        <v>#DIV/0!</v>
      </c>
      <c r="J116" s="4">
        <v>117942.85714285714</v>
      </c>
      <c r="K116" s="5" t="e">
        <f t="shared" si="11"/>
        <v>#DIV/0!</v>
      </c>
    </row>
    <row r="117" spans="2:11" customFormat="1" hidden="1" x14ac:dyDescent="0.2">
      <c r="B117" t="s">
        <v>191</v>
      </c>
      <c r="C117" t="s">
        <v>101</v>
      </c>
      <c r="D117">
        <v>1</v>
      </c>
      <c r="E117" s="3"/>
      <c r="G117" s="3" t="e">
        <f t="shared" si="9"/>
        <v>#DIV/0!</v>
      </c>
      <c r="H117">
        <v>0</v>
      </c>
      <c r="I117" s="3" t="e">
        <f t="shared" si="17"/>
        <v>#DIV/0!</v>
      </c>
      <c r="J117" s="4">
        <v>117942.85714285714</v>
      </c>
      <c r="K117" s="5" t="e">
        <f t="shared" si="11"/>
        <v>#DIV/0!</v>
      </c>
    </row>
    <row r="118" spans="2:11" customFormat="1" hidden="1" x14ac:dyDescent="0.2">
      <c r="B118" t="s">
        <v>191</v>
      </c>
      <c r="C118" t="s">
        <v>99</v>
      </c>
      <c r="D118">
        <v>1</v>
      </c>
      <c r="E118" s="3"/>
      <c r="G118" s="3" t="e">
        <f t="shared" si="9"/>
        <v>#DIV/0!</v>
      </c>
      <c r="H118">
        <v>0</v>
      </c>
      <c r="I118" s="3" t="e">
        <f t="shared" si="17"/>
        <v>#DIV/0!</v>
      </c>
      <c r="J118" s="4">
        <v>117942.85714285714</v>
      </c>
      <c r="K118" s="5" t="e">
        <f t="shared" si="11"/>
        <v>#DIV/0!</v>
      </c>
    </row>
    <row r="119" spans="2:11" customFormat="1" hidden="1" x14ac:dyDescent="0.2">
      <c r="B119" t="s">
        <v>191</v>
      </c>
      <c r="C119" t="s">
        <v>103</v>
      </c>
      <c r="D119">
        <v>1</v>
      </c>
      <c r="E119" s="3"/>
      <c r="G119" s="3" t="e">
        <f t="shared" si="9"/>
        <v>#DIV/0!</v>
      </c>
      <c r="H119">
        <v>0</v>
      </c>
      <c r="I119" s="3" t="e">
        <f t="shared" si="17"/>
        <v>#DIV/0!</v>
      </c>
      <c r="J119" s="4">
        <v>117942.85714285714</v>
      </c>
      <c r="K119" s="5" t="e">
        <f t="shared" si="11"/>
        <v>#DIV/0!</v>
      </c>
    </row>
    <row r="120" spans="2:11" customFormat="1" hidden="1" x14ac:dyDescent="0.2">
      <c r="B120" t="s">
        <v>192</v>
      </c>
      <c r="C120" t="s">
        <v>98</v>
      </c>
      <c r="D120">
        <v>1</v>
      </c>
      <c r="E120" s="3"/>
      <c r="G120" s="3" t="e">
        <f t="shared" si="9"/>
        <v>#DIV/0!</v>
      </c>
      <c r="H120">
        <v>0</v>
      </c>
      <c r="I120" s="3" t="e">
        <f t="shared" si="17"/>
        <v>#DIV/0!</v>
      </c>
      <c r="J120" s="4">
        <v>117942.85714285714</v>
      </c>
      <c r="K120" s="5" t="e">
        <f t="shared" si="11"/>
        <v>#DIV/0!</v>
      </c>
    </row>
    <row r="121" spans="2:11" customFormat="1" hidden="1" x14ac:dyDescent="0.2">
      <c r="B121" t="s">
        <v>192</v>
      </c>
      <c r="C121" t="s">
        <v>88</v>
      </c>
      <c r="D121">
        <v>4</v>
      </c>
      <c r="E121" s="3"/>
      <c r="G121" s="3" t="e">
        <f t="shared" si="9"/>
        <v>#DIV/0!</v>
      </c>
      <c r="H121">
        <v>0</v>
      </c>
      <c r="I121" s="3" t="e">
        <f t="shared" si="17"/>
        <v>#DIV/0!</v>
      </c>
      <c r="J121" s="4">
        <v>117942.85714285714</v>
      </c>
      <c r="K121" s="5" t="e">
        <f t="shared" si="11"/>
        <v>#DIV/0!</v>
      </c>
    </row>
    <row r="122" spans="2:11" customFormat="1" hidden="1" x14ac:dyDescent="0.2">
      <c r="B122" t="s">
        <v>192</v>
      </c>
      <c r="C122" t="s">
        <v>99</v>
      </c>
      <c r="D122">
        <v>1</v>
      </c>
      <c r="E122" s="3"/>
      <c r="G122" s="3" t="e">
        <f t="shared" si="9"/>
        <v>#DIV/0!</v>
      </c>
      <c r="H122">
        <v>0</v>
      </c>
      <c r="I122" s="3" t="e">
        <f t="shared" si="17"/>
        <v>#DIV/0!</v>
      </c>
      <c r="J122" s="4">
        <v>117942.85714285714</v>
      </c>
      <c r="K122" s="5" t="e">
        <f t="shared" si="11"/>
        <v>#DIV/0!</v>
      </c>
    </row>
    <row r="123" spans="2:11" customFormat="1" hidden="1" x14ac:dyDescent="0.2">
      <c r="B123" t="s">
        <v>192</v>
      </c>
      <c r="C123" t="s">
        <v>101</v>
      </c>
      <c r="D123">
        <v>2</v>
      </c>
      <c r="E123" s="3"/>
      <c r="G123" s="3" t="e">
        <f t="shared" si="9"/>
        <v>#DIV/0!</v>
      </c>
      <c r="H123">
        <v>0</v>
      </c>
      <c r="I123" s="3" t="e">
        <f t="shared" si="17"/>
        <v>#DIV/0!</v>
      </c>
      <c r="J123" s="4">
        <v>117942.85714285714</v>
      </c>
      <c r="K123" s="5" t="e">
        <f t="shared" si="11"/>
        <v>#DIV/0!</v>
      </c>
    </row>
    <row r="124" spans="2:11" customFormat="1" hidden="1" x14ac:dyDescent="0.2">
      <c r="B124" t="s">
        <v>192</v>
      </c>
      <c r="C124" t="s">
        <v>107</v>
      </c>
      <c r="D124">
        <v>1</v>
      </c>
      <c r="E124" s="3"/>
      <c r="G124" s="3" t="e">
        <f t="shared" si="9"/>
        <v>#DIV/0!</v>
      </c>
      <c r="H124">
        <v>0</v>
      </c>
      <c r="I124" s="3" t="e">
        <f t="shared" si="17"/>
        <v>#DIV/0!</v>
      </c>
      <c r="J124" s="4">
        <v>117942.85714285714</v>
      </c>
      <c r="K124" s="5" t="e">
        <f t="shared" si="11"/>
        <v>#DIV/0!</v>
      </c>
    </row>
    <row r="125" spans="2:11" customFormat="1" hidden="1" x14ac:dyDescent="0.2">
      <c r="B125" t="s">
        <v>192</v>
      </c>
      <c r="C125" t="s">
        <v>103</v>
      </c>
      <c r="D125">
        <v>1</v>
      </c>
      <c r="E125" s="3"/>
      <c r="G125" s="3" t="e">
        <f t="shared" si="9"/>
        <v>#DIV/0!</v>
      </c>
      <c r="I125" s="3" t="e">
        <f t="shared" si="17"/>
        <v>#DIV/0!</v>
      </c>
      <c r="J125" s="4">
        <v>117942.85714285714</v>
      </c>
      <c r="K125" s="5" t="e">
        <f t="shared" si="11"/>
        <v>#DIV/0!</v>
      </c>
    </row>
    <row r="126" spans="2:11" customFormat="1" hidden="1" x14ac:dyDescent="0.2">
      <c r="B126" t="s">
        <v>192</v>
      </c>
      <c r="E126" s="3"/>
      <c r="G126" s="3" t="e">
        <f t="shared" si="9"/>
        <v>#DIV/0!</v>
      </c>
      <c r="I126" s="3" t="e">
        <f t="shared" si="17"/>
        <v>#DIV/0!</v>
      </c>
      <c r="J126" s="4">
        <v>117942.85714285714</v>
      </c>
    </row>
    <row r="127" spans="2:11" customFormat="1" hidden="1" x14ac:dyDescent="0.2">
      <c r="B127" t="s">
        <v>192</v>
      </c>
      <c r="E127" s="3"/>
      <c r="G127" s="3" t="e">
        <f t="shared" si="9"/>
        <v>#DIV/0!</v>
      </c>
      <c r="I127" s="3" t="e">
        <f t="shared" si="17"/>
        <v>#DIV/0!</v>
      </c>
      <c r="J127" s="4">
        <v>117942.85714285714</v>
      </c>
    </row>
    <row r="128" spans="2:11" customFormat="1" hidden="1" x14ac:dyDescent="0.2">
      <c r="B128" t="s">
        <v>192</v>
      </c>
      <c r="E128" s="3"/>
      <c r="G128" s="3" t="e">
        <f t="shared" si="9"/>
        <v>#DIV/0!</v>
      </c>
      <c r="I128" s="3" t="e">
        <f t="shared" si="17"/>
        <v>#DIV/0!</v>
      </c>
      <c r="J128" s="4">
        <v>117942.85714285714</v>
      </c>
    </row>
    <row r="129" spans="2:10" customFormat="1" hidden="1" x14ac:dyDescent="0.2">
      <c r="B129" t="s">
        <v>192</v>
      </c>
      <c r="E129" s="3"/>
      <c r="G129" s="3" t="e">
        <f t="shared" si="9"/>
        <v>#DIV/0!</v>
      </c>
      <c r="I129" s="3" t="e">
        <f t="shared" si="17"/>
        <v>#DIV/0!</v>
      </c>
      <c r="J129" s="4">
        <v>117942.85714285714</v>
      </c>
    </row>
    <row r="130" spans="2:10" customFormat="1" hidden="1" x14ac:dyDescent="0.2">
      <c r="B130" t="s">
        <v>192</v>
      </c>
      <c r="E130" s="3"/>
      <c r="G130" s="3" t="e">
        <f t="shared" ref="G130:G145" si="18">E130/F130</f>
        <v>#DIV/0!</v>
      </c>
      <c r="I130" s="3" t="e">
        <f t="shared" si="17"/>
        <v>#DIV/0!</v>
      </c>
      <c r="J130" s="4">
        <v>117942.85714285714</v>
      </c>
    </row>
    <row r="131" spans="2:10" customFormat="1" hidden="1" x14ac:dyDescent="0.2">
      <c r="B131" t="s">
        <v>192</v>
      </c>
      <c r="E131" s="3"/>
      <c r="G131" s="3" t="e">
        <f t="shared" si="18"/>
        <v>#DIV/0!</v>
      </c>
      <c r="I131" s="3" t="e">
        <f t="shared" si="17"/>
        <v>#DIV/0!</v>
      </c>
      <c r="J131" s="4">
        <v>117942.85714285714</v>
      </c>
    </row>
    <row r="132" spans="2:10" customFormat="1" hidden="1" x14ac:dyDescent="0.2">
      <c r="B132" t="s">
        <v>192</v>
      </c>
      <c r="E132" s="3"/>
      <c r="G132" s="3" t="e">
        <f t="shared" si="18"/>
        <v>#DIV/0!</v>
      </c>
      <c r="I132" s="3" t="e">
        <f t="shared" si="17"/>
        <v>#DIV/0!</v>
      </c>
      <c r="J132" s="4">
        <v>117942.85714285714</v>
      </c>
    </row>
    <row r="133" spans="2:10" customFormat="1" hidden="1" x14ac:dyDescent="0.2">
      <c r="B133" t="s">
        <v>192</v>
      </c>
      <c r="E133" s="3"/>
      <c r="G133" s="3" t="e">
        <f t="shared" si="18"/>
        <v>#DIV/0!</v>
      </c>
      <c r="I133" s="3" t="e">
        <f t="shared" si="17"/>
        <v>#DIV/0!</v>
      </c>
      <c r="J133" s="4">
        <v>117942.85714285714</v>
      </c>
    </row>
    <row r="134" spans="2:10" customFormat="1" hidden="1" x14ac:dyDescent="0.2">
      <c r="B134" t="s">
        <v>192</v>
      </c>
      <c r="E134" s="3"/>
      <c r="G134" s="3" t="e">
        <f t="shared" si="18"/>
        <v>#DIV/0!</v>
      </c>
      <c r="I134" s="3" t="e">
        <f t="shared" si="17"/>
        <v>#DIV/0!</v>
      </c>
      <c r="J134" s="4">
        <v>117942.85714285714</v>
      </c>
    </row>
    <row r="135" spans="2:10" customFormat="1" hidden="1" x14ac:dyDescent="0.2">
      <c r="B135" t="s">
        <v>192</v>
      </c>
      <c r="E135" s="3"/>
      <c r="G135" s="3" t="e">
        <f t="shared" si="18"/>
        <v>#DIV/0!</v>
      </c>
      <c r="I135" s="3" t="e">
        <f t="shared" si="17"/>
        <v>#DIV/0!</v>
      </c>
      <c r="J135" s="4">
        <v>117942.85714285714</v>
      </c>
    </row>
    <row r="136" spans="2:10" customFormat="1" hidden="1" x14ac:dyDescent="0.2">
      <c r="B136" t="s">
        <v>192</v>
      </c>
      <c r="E136" s="3"/>
      <c r="G136" s="3" t="e">
        <f t="shared" si="18"/>
        <v>#DIV/0!</v>
      </c>
      <c r="I136" s="3" t="e">
        <f t="shared" si="17"/>
        <v>#DIV/0!</v>
      </c>
      <c r="J136" s="4">
        <v>117942.85714285714</v>
      </c>
    </row>
    <row r="137" spans="2:10" customFormat="1" hidden="1" x14ac:dyDescent="0.2">
      <c r="E137" s="3"/>
      <c r="G137" s="3" t="e">
        <f t="shared" si="18"/>
        <v>#DIV/0!</v>
      </c>
      <c r="I137" s="3" t="e">
        <f t="shared" si="17"/>
        <v>#DIV/0!</v>
      </c>
      <c r="J137" s="4">
        <v>117942.85714285714</v>
      </c>
    </row>
    <row r="138" spans="2:10" customFormat="1" hidden="1" x14ac:dyDescent="0.2">
      <c r="E138" s="3"/>
      <c r="G138" s="3" t="e">
        <f t="shared" si="18"/>
        <v>#DIV/0!</v>
      </c>
      <c r="I138" s="3" t="e">
        <f t="shared" si="17"/>
        <v>#DIV/0!</v>
      </c>
      <c r="J138" s="4">
        <v>117942.85714285714</v>
      </c>
    </row>
    <row r="139" spans="2:10" customFormat="1" hidden="1" x14ac:dyDescent="0.2">
      <c r="E139" s="3"/>
      <c r="G139" s="3" t="e">
        <f t="shared" si="18"/>
        <v>#DIV/0!</v>
      </c>
      <c r="I139" s="3" t="e">
        <f t="shared" si="17"/>
        <v>#DIV/0!</v>
      </c>
      <c r="J139" s="4">
        <v>117942.85714285714</v>
      </c>
    </row>
    <row r="140" spans="2:10" customFormat="1" hidden="1" x14ac:dyDescent="0.2">
      <c r="E140" s="3"/>
      <c r="G140" s="3" t="e">
        <f t="shared" si="18"/>
        <v>#DIV/0!</v>
      </c>
      <c r="I140" s="3" t="e">
        <f t="shared" si="17"/>
        <v>#DIV/0!</v>
      </c>
      <c r="J140" s="4">
        <v>117942.85714285714</v>
      </c>
    </row>
    <row r="141" spans="2:10" customFormat="1" hidden="1" x14ac:dyDescent="0.2">
      <c r="E141" s="3"/>
      <c r="G141" s="3" t="e">
        <f t="shared" si="18"/>
        <v>#DIV/0!</v>
      </c>
      <c r="I141" s="3" t="e">
        <f t="shared" ref="I141:I172" si="19">G141+H141</f>
        <v>#DIV/0!</v>
      </c>
      <c r="J141" s="4">
        <v>117942.85714285714</v>
      </c>
    </row>
    <row r="142" spans="2:10" customFormat="1" hidden="1" x14ac:dyDescent="0.2">
      <c r="E142" s="3"/>
      <c r="G142" s="3" t="e">
        <f t="shared" si="18"/>
        <v>#DIV/0!</v>
      </c>
      <c r="I142" s="3" t="e">
        <f t="shared" si="19"/>
        <v>#DIV/0!</v>
      </c>
      <c r="J142" s="4">
        <v>117942.85714285714</v>
      </c>
    </row>
    <row r="143" spans="2:10" customFormat="1" hidden="1" x14ac:dyDescent="0.2">
      <c r="E143" s="3"/>
      <c r="G143" s="3" t="e">
        <f t="shared" si="18"/>
        <v>#DIV/0!</v>
      </c>
      <c r="I143" s="3" t="e">
        <f t="shared" si="19"/>
        <v>#DIV/0!</v>
      </c>
      <c r="J143" s="4">
        <v>117942.85714285714</v>
      </c>
    </row>
    <row r="144" spans="2:10" customFormat="1" hidden="1" x14ac:dyDescent="0.2">
      <c r="E144" s="3"/>
      <c r="G144" s="3" t="e">
        <f t="shared" si="18"/>
        <v>#DIV/0!</v>
      </c>
      <c r="I144" s="3" t="e">
        <f t="shared" si="19"/>
        <v>#DIV/0!</v>
      </c>
      <c r="J144" s="4">
        <v>117942.85714285714</v>
      </c>
    </row>
    <row r="145" spans="5:10" customFormat="1" hidden="1" x14ac:dyDescent="0.2">
      <c r="E145" s="3"/>
      <c r="G145" s="3" t="e">
        <f t="shared" si="18"/>
        <v>#DIV/0!</v>
      </c>
      <c r="I145" s="3" t="e">
        <f t="shared" si="19"/>
        <v>#DIV/0!</v>
      </c>
      <c r="J145" s="4">
        <v>117942.85714285714</v>
      </c>
    </row>
    <row r="146" spans="5:10" customFormat="1" hidden="1" x14ac:dyDescent="0.2">
      <c r="E146" s="3"/>
      <c r="I146" s="3">
        <f t="shared" si="19"/>
        <v>0</v>
      </c>
      <c r="J146" s="4">
        <v>117942.85714285714</v>
      </c>
    </row>
    <row r="147" spans="5:10" customFormat="1" hidden="1" x14ac:dyDescent="0.2">
      <c r="E147" s="3"/>
      <c r="I147" s="3">
        <f t="shared" si="19"/>
        <v>0</v>
      </c>
      <c r="J147" s="4">
        <v>117942.85714285714</v>
      </c>
    </row>
    <row r="148" spans="5:10" customFormat="1" hidden="1" x14ac:dyDescent="0.2">
      <c r="E148" s="3"/>
      <c r="I148" s="3">
        <f t="shared" si="19"/>
        <v>0</v>
      </c>
      <c r="J148" s="4">
        <v>117942.85714285714</v>
      </c>
    </row>
    <row r="149" spans="5:10" customFormat="1" hidden="1" x14ac:dyDescent="0.2">
      <c r="E149" s="3"/>
      <c r="I149" s="3">
        <f t="shared" si="19"/>
        <v>0</v>
      </c>
      <c r="J149" s="4">
        <v>117942.85714285714</v>
      </c>
    </row>
    <row r="150" spans="5:10" customFormat="1" hidden="1" x14ac:dyDescent="0.2">
      <c r="E150" s="3"/>
      <c r="I150" s="3">
        <f t="shared" si="19"/>
        <v>0</v>
      </c>
      <c r="J150" s="4">
        <v>117942.85714285714</v>
      </c>
    </row>
    <row r="151" spans="5:10" customFormat="1" hidden="1" x14ac:dyDescent="0.2">
      <c r="E151" s="3"/>
      <c r="I151" s="3">
        <f t="shared" si="19"/>
        <v>0</v>
      </c>
      <c r="J151" s="4">
        <v>117942.85714285714</v>
      </c>
    </row>
    <row r="152" spans="5:10" customFormat="1" hidden="1" x14ac:dyDescent="0.2">
      <c r="E152" s="3"/>
      <c r="I152" s="3">
        <f t="shared" si="19"/>
        <v>0</v>
      </c>
      <c r="J152" s="4">
        <v>117942.85714285714</v>
      </c>
    </row>
    <row r="153" spans="5:10" customFormat="1" hidden="1" x14ac:dyDescent="0.2">
      <c r="E153" s="3"/>
      <c r="I153" s="3">
        <f t="shared" si="19"/>
        <v>0</v>
      </c>
      <c r="J153" s="4">
        <v>117942.85714285714</v>
      </c>
    </row>
    <row r="154" spans="5:10" customFormat="1" hidden="1" x14ac:dyDescent="0.2">
      <c r="E154" s="3"/>
      <c r="I154" s="3">
        <f t="shared" si="19"/>
        <v>0</v>
      </c>
      <c r="J154" s="4">
        <v>117942.85714285714</v>
      </c>
    </row>
    <row r="155" spans="5:10" customFormat="1" hidden="1" x14ac:dyDescent="0.2">
      <c r="E155" s="3"/>
      <c r="I155" s="3">
        <f t="shared" si="19"/>
        <v>0</v>
      </c>
      <c r="J155" s="4">
        <v>117942.85714285714</v>
      </c>
    </row>
    <row r="156" spans="5:10" customFormat="1" hidden="1" x14ac:dyDescent="0.2">
      <c r="E156" s="3"/>
      <c r="I156" s="3">
        <f t="shared" si="19"/>
        <v>0</v>
      </c>
      <c r="J156" s="4">
        <v>117942.85714285714</v>
      </c>
    </row>
    <row r="157" spans="5:10" customFormat="1" hidden="1" x14ac:dyDescent="0.2">
      <c r="E157" s="3"/>
      <c r="I157" s="3">
        <f t="shared" si="19"/>
        <v>0</v>
      </c>
      <c r="J157" s="4">
        <v>117942.85714285714</v>
      </c>
    </row>
    <row r="158" spans="5:10" customFormat="1" hidden="1" x14ac:dyDescent="0.2">
      <c r="E158" s="3"/>
      <c r="I158" s="3">
        <f t="shared" si="19"/>
        <v>0</v>
      </c>
      <c r="J158" s="4">
        <v>117942.85714285714</v>
      </c>
    </row>
    <row r="159" spans="5:10" customFormat="1" hidden="1" x14ac:dyDescent="0.2">
      <c r="E159" s="3"/>
      <c r="I159" s="3">
        <f t="shared" si="19"/>
        <v>0</v>
      </c>
      <c r="J159" s="4">
        <v>117942.85714285714</v>
      </c>
    </row>
    <row r="160" spans="5:10" customFormat="1" hidden="1" x14ac:dyDescent="0.2">
      <c r="E160" s="3"/>
      <c r="I160" s="3">
        <f t="shared" si="19"/>
        <v>0</v>
      </c>
      <c r="J160" s="4">
        <v>117942.85714285714</v>
      </c>
    </row>
    <row r="161" spans="1:106" customFormat="1" hidden="1" x14ac:dyDescent="0.2">
      <c r="E161" s="3"/>
      <c r="I161" s="3">
        <f t="shared" si="19"/>
        <v>0</v>
      </c>
      <c r="J161" s="4">
        <v>117942.85714285714</v>
      </c>
    </row>
    <row r="162" spans="1:106" customFormat="1" hidden="1" x14ac:dyDescent="0.2">
      <c r="E162" s="3"/>
      <c r="I162" s="3">
        <f t="shared" si="19"/>
        <v>0</v>
      </c>
      <c r="J162" s="4">
        <v>117942.85714285714</v>
      </c>
    </row>
    <row r="163" spans="1:106" customFormat="1" hidden="1" x14ac:dyDescent="0.2">
      <c r="E163" s="3"/>
      <c r="I163" s="3">
        <f t="shared" si="19"/>
        <v>0</v>
      </c>
      <c r="J163" s="4">
        <v>117942.85714285714</v>
      </c>
    </row>
    <row r="164" spans="1:106" customFormat="1" hidden="1" x14ac:dyDescent="0.2">
      <c r="E164" s="3"/>
      <c r="I164" s="3">
        <f t="shared" si="19"/>
        <v>0</v>
      </c>
      <c r="J164" s="4">
        <v>117942.85714285714</v>
      </c>
    </row>
    <row r="165" spans="1:106" customFormat="1" hidden="1" x14ac:dyDescent="0.2">
      <c r="E165" s="3"/>
      <c r="I165" s="3">
        <f t="shared" si="19"/>
        <v>0</v>
      </c>
      <c r="J165" s="4">
        <v>117942.85714285714</v>
      </c>
    </row>
    <row r="166" spans="1:106" customFormat="1" hidden="1" x14ac:dyDescent="0.2">
      <c r="E166" s="3"/>
      <c r="I166" s="3">
        <f t="shared" si="19"/>
        <v>0</v>
      </c>
      <c r="J166" s="4">
        <v>117942.85714285714</v>
      </c>
    </row>
    <row r="167" spans="1:106" customFormat="1" hidden="1" x14ac:dyDescent="0.2">
      <c r="E167" s="3"/>
      <c r="I167" s="3">
        <f t="shared" si="19"/>
        <v>0</v>
      </c>
      <c r="J167" s="4">
        <v>117942.85714285714</v>
      </c>
    </row>
    <row r="168" spans="1:106" customFormat="1" hidden="1" x14ac:dyDescent="0.2">
      <c r="E168" s="3"/>
      <c r="I168" s="3">
        <f t="shared" si="19"/>
        <v>0</v>
      </c>
    </row>
    <row r="169" spans="1:106" customFormat="1" hidden="1" x14ac:dyDescent="0.2">
      <c r="E169" s="3"/>
      <c r="I169" s="3">
        <f t="shared" si="19"/>
        <v>0</v>
      </c>
    </row>
    <row r="170" spans="1:106" customFormat="1" hidden="1" x14ac:dyDescent="0.2">
      <c r="E170" s="3"/>
      <c r="I170" s="3">
        <f t="shared" si="19"/>
        <v>0</v>
      </c>
    </row>
    <row r="171" spans="1:106" customFormat="1" hidden="1" x14ac:dyDescent="0.2">
      <c r="E171" s="3"/>
      <c r="I171" s="3">
        <f t="shared" si="19"/>
        <v>0</v>
      </c>
    </row>
    <row r="172" spans="1:106" customFormat="1" hidden="1" x14ac:dyDescent="0.2">
      <c r="E172" s="3"/>
      <c r="I172" s="3">
        <f t="shared" si="19"/>
        <v>0</v>
      </c>
    </row>
    <row r="173" spans="1:106" customFormat="1" hidden="1" x14ac:dyDescent="0.2">
      <c r="E173" s="3"/>
      <c r="I173" s="3">
        <f t="shared" ref="I173:I175" si="20">G173+H173</f>
        <v>0</v>
      </c>
    </row>
    <row r="174" spans="1:106" customFormat="1" hidden="1" x14ac:dyDescent="0.2">
      <c r="E174" s="3"/>
      <c r="I174" s="3">
        <f t="shared" si="20"/>
        <v>0</v>
      </c>
    </row>
    <row r="175" spans="1:106" customFormat="1" hidden="1" x14ac:dyDescent="0.2">
      <c r="E175" s="3"/>
      <c r="I175" s="3">
        <f t="shared" si="20"/>
        <v>0</v>
      </c>
    </row>
    <row r="176" spans="1:106" s="255" customFormat="1" x14ac:dyDescent="0.2">
      <c r="A176" s="25"/>
      <c r="B176" s="238" t="s">
        <v>195</v>
      </c>
      <c r="C176" s="239"/>
      <c r="D176" s="239"/>
      <c r="E176" s="240"/>
      <c r="F176" s="239"/>
      <c r="G176" s="240"/>
      <c r="H176" s="240"/>
      <c r="I176" s="240"/>
      <c r="J176" s="241"/>
      <c r="K176" s="242"/>
      <c r="L176" s="243">
        <f>SUM(L109:L112)</f>
        <v>1.4307310225677571E-4</v>
      </c>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row>
    <row r="177" spans="2:12" x14ac:dyDescent="0.2">
      <c r="B177" s="89" t="s">
        <v>224</v>
      </c>
      <c r="C177" s="122" t="s">
        <v>102</v>
      </c>
      <c r="D177" s="122">
        <v>10</v>
      </c>
      <c r="E177" s="121">
        <v>200</v>
      </c>
      <c r="F177" s="122">
        <v>10</v>
      </c>
      <c r="G177" s="121">
        <f>E177/F177</f>
        <v>20</v>
      </c>
      <c r="H177" s="121">
        <v>0</v>
      </c>
      <c r="I177" s="121">
        <f>G177+H177</f>
        <v>20</v>
      </c>
      <c r="J177" s="119">
        <v>123480</v>
      </c>
      <c r="K177" s="230">
        <f>I177/J177</f>
        <v>1.6196954972465177E-4</v>
      </c>
      <c r="L177" s="231">
        <f>K177*D177</f>
        <v>1.6196954972465176E-3</v>
      </c>
    </row>
    <row r="178" spans="2:12" x14ac:dyDescent="0.2">
      <c r="B178" s="232" t="s">
        <v>195</v>
      </c>
      <c r="C178" s="112"/>
      <c r="D178" s="112"/>
      <c r="E178" s="244"/>
      <c r="F178" s="112"/>
      <c r="G178" s="244"/>
      <c r="H178" s="244"/>
      <c r="I178" s="244"/>
      <c r="J178" s="115"/>
      <c r="K178" s="245"/>
      <c r="L178" s="235">
        <f>L177</f>
        <v>1.6196954972465176E-3</v>
      </c>
    </row>
    <row r="179" spans="2:12" x14ac:dyDescent="0.2">
      <c r="B179" s="89" t="s">
        <v>398</v>
      </c>
      <c r="C179" s="122" t="s">
        <v>93</v>
      </c>
      <c r="D179" s="122">
        <v>3</v>
      </c>
      <c r="E179" s="121">
        <f>VLOOKUP(C179,'Equipment Costs'!B1:J87,2,FALSE)</f>
        <v>300</v>
      </c>
      <c r="F179" s="122">
        <v>6</v>
      </c>
      <c r="G179" s="121">
        <f>E179/F179</f>
        <v>50</v>
      </c>
      <c r="H179" s="121">
        <v>0</v>
      </c>
      <c r="I179" s="121">
        <f t="shared" ref="I179:I187" si="21">G179+H179</f>
        <v>50</v>
      </c>
      <c r="J179" s="119">
        <v>123480</v>
      </c>
      <c r="K179" s="230">
        <f>I179/J179</f>
        <v>4.049238743116294E-4</v>
      </c>
      <c r="L179" s="231">
        <f t="shared" ref="L179:L187" si="22">K179*D179</f>
        <v>1.2147716229348883E-3</v>
      </c>
    </row>
    <row r="180" spans="2:12" x14ac:dyDescent="0.2">
      <c r="B180" s="89" t="s">
        <v>398</v>
      </c>
      <c r="C180" s="122" t="s">
        <v>101</v>
      </c>
      <c r="D180" s="122">
        <v>1</v>
      </c>
      <c r="E180" s="121">
        <f>VLOOKUP(C180,'Equipment Costs'!B2:J88,2,FALSE)</f>
        <v>20</v>
      </c>
      <c r="F180" s="122">
        <v>5</v>
      </c>
      <c r="G180" s="121">
        <f t="shared" ref="G180:G197" si="23">E180/F180</f>
        <v>4</v>
      </c>
      <c r="H180" s="121">
        <v>0</v>
      </c>
      <c r="I180" s="121">
        <f t="shared" si="21"/>
        <v>4</v>
      </c>
      <c r="J180" s="119">
        <v>123480</v>
      </c>
      <c r="K180" s="230">
        <f t="shared" ref="K180:K187" si="24">I180/J180</f>
        <v>3.2393909944930352E-5</v>
      </c>
      <c r="L180" s="231">
        <f t="shared" si="22"/>
        <v>3.2393909944930352E-5</v>
      </c>
    </row>
    <row r="181" spans="2:12" x14ac:dyDescent="0.2">
      <c r="B181" s="89" t="s">
        <v>398</v>
      </c>
      <c r="C181" s="122" t="s">
        <v>99</v>
      </c>
      <c r="D181" s="122">
        <v>1</v>
      </c>
      <c r="E181" s="121">
        <f>VLOOKUP(C181,'Equipment Costs'!B2:J89,2,FALSE)</f>
        <v>250</v>
      </c>
      <c r="F181" s="122">
        <v>10</v>
      </c>
      <c r="G181" s="121">
        <f t="shared" si="23"/>
        <v>25</v>
      </c>
      <c r="H181" s="121">
        <v>0</v>
      </c>
      <c r="I181" s="121">
        <f t="shared" si="21"/>
        <v>25</v>
      </c>
      <c r="J181" s="119">
        <v>123480</v>
      </c>
      <c r="K181" s="230">
        <f t="shared" si="24"/>
        <v>2.024619371558147E-4</v>
      </c>
      <c r="L181" s="231">
        <f t="shared" si="22"/>
        <v>2.024619371558147E-4</v>
      </c>
    </row>
    <row r="182" spans="2:12" x14ac:dyDescent="0.2">
      <c r="B182" s="89" t="s">
        <v>398</v>
      </c>
      <c r="C182" s="122" t="s">
        <v>88</v>
      </c>
      <c r="D182" s="122">
        <v>5</v>
      </c>
      <c r="E182" s="121">
        <f>VLOOKUP(C182,'Equipment Costs'!B3:J90,2,FALSE)</f>
        <v>20</v>
      </c>
      <c r="F182" s="122">
        <v>15</v>
      </c>
      <c r="G182" s="121">
        <f t="shared" si="23"/>
        <v>1.3333333333333333</v>
      </c>
      <c r="H182" s="121">
        <v>0</v>
      </c>
      <c r="I182" s="121">
        <f t="shared" si="21"/>
        <v>1.3333333333333333</v>
      </c>
      <c r="J182" s="119">
        <v>123480</v>
      </c>
      <c r="K182" s="230">
        <f t="shared" si="24"/>
        <v>1.0797969981643451E-5</v>
      </c>
      <c r="L182" s="231">
        <f t="shared" si="22"/>
        <v>5.3989849908217258E-5</v>
      </c>
    </row>
    <row r="183" spans="2:12" x14ac:dyDescent="0.2">
      <c r="B183" s="89" t="s">
        <v>398</v>
      </c>
      <c r="C183" s="122" t="s">
        <v>95</v>
      </c>
      <c r="D183" s="122">
        <v>2</v>
      </c>
      <c r="E183" s="121">
        <f>VLOOKUP(C183,'Equipment Costs'!B3:J91,2,FALSE)</f>
        <v>100</v>
      </c>
      <c r="F183" s="122">
        <v>10</v>
      </c>
      <c r="G183" s="121">
        <f t="shared" si="23"/>
        <v>10</v>
      </c>
      <c r="H183" s="121">
        <v>0</v>
      </c>
      <c r="I183" s="121">
        <f t="shared" si="21"/>
        <v>10</v>
      </c>
      <c r="J183" s="119">
        <v>123480</v>
      </c>
      <c r="K183" s="230">
        <f t="shared" si="24"/>
        <v>8.0984774862325883E-5</v>
      </c>
      <c r="L183" s="231">
        <f t="shared" si="22"/>
        <v>1.6196954972465177E-4</v>
      </c>
    </row>
    <row r="184" spans="2:12" x14ac:dyDescent="0.2">
      <c r="B184" s="89" t="s">
        <v>398</v>
      </c>
      <c r="C184" s="122" t="s">
        <v>94</v>
      </c>
      <c r="D184" s="122">
        <v>1</v>
      </c>
      <c r="E184" s="121">
        <f>VLOOKUP(C184,'Equipment Costs'!B4:J92,2,FALSE)</f>
        <v>150</v>
      </c>
      <c r="F184" s="122">
        <v>10</v>
      </c>
      <c r="G184" s="121">
        <f t="shared" si="23"/>
        <v>15</v>
      </c>
      <c r="H184" s="121">
        <v>0</v>
      </c>
      <c r="I184" s="121">
        <f t="shared" si="21"/>
        <v>15</v>
      </c>
      <c r="J184" s="119">
        <v>123480</v>
      </c>
      <c r="K184" s="230">
        <f t="shared" si="24"/>
        <v>1.2147716229348882E-4</v>
      </c>
      <c r="L184" s="231">
        <f t="shared" si="22"/>
        <v>1.2147716229348882E-4</v>
      </c>
    </row>
    <row r="185" spans="2:12" x14ac:dyDescent="0.2">
      <c r="B185" s="89" t="s">
        <v>398</v>
      </c>
      <c r="C185" s="122" t="s">
        <v>103</v>
      </c>
      <c r="D185" s="122">
        <v>1</v>
      </c>
      <c r="E185" s="121">
        <f>VLOOKUP(C185,'Equipment Costs'!B5:J93,2,FALSE)</f>
        <v>35</v>
      </c>
      <c r="F185" s="122">
        <v>10</v>
      </c>
      <c r="G185" s="121">
        <f t="shared" si="23"/>
        <v>3.5</v>
      </c>
      <c r="H185" s="121">
        <v>0</v>
      </c>
      <c r="I185" s="121">
        <f t="shared" si="21"/>
        <v>3.5</v>
      </c>
      <c r="J185" s="119">
        <v>123480</v>
      </c>
      <c r="K185" s="230">
        <f t="shared" si="24"/>
        <v>2.834467120181406E-5</v>
      </c>
      <c r="L185" s="231">
        <f t="shared" si="22"/>
        <v>2.834467120181406E-5</v>
      </c>
    </row>
    <row r="186" spans="2:12" x14ac:dyDescent="0.2">
      <c r="B186" s="89" t="s">
        <v>398</v>
      </c>
      <c r="C186" s="122" t="s">
        <v>98</v>
      </c>
      <c r="D186" s="122">
        <v>3</v>
      </c>
      <c r="E186" s="121">
        <f>VLOOKUP(C186,'Equipment Costs'!B6:J94,2,FALSE)</f>
        <v>50</v>
      </c>
      <c r="F186" s="122">
        <v>10</v>
      </c>
      <c r="G186" s="121">
        <f t="shared" si="23"/>
        <v>5</v>
      </c>
      <c r="H186" s="121">
        <v>0</v>
      </c>
      <c r="I186" s="121">
        <f t="shared" si="21"/>
        <v>5</v>
      </c>
      <c r="J186" s="119">
        <v>123480</v>
      </c>
      <c r="K186" s="230">
        <f t="shared" si="24"/>
        <v>4.0492387431162941E-5</v>
      </c>
      <c r="L186" s="231">
        <f t="shared" si="22"/>
        <v>1.2147716229348883E-4</v>
      </c>
    </row>
    <row r="187" spans="2:12" x14ac:dyDescent="0.2">
      <c r="B187" s="89" t="s">
        <v>398</v>
      </c>
      <c r="C187" s="122" t="s">
        <v>107</v>
      </c>
      <c r="D187" s="122">
        <v>5</v>
      </c>
      <c r="E187" s="121">
        <f>VLOOKUP(C187,'Equipment Costs'!B7:J95,2,FALSE)</f>
        <v>50</v>
      </c>
      <c r="F187" s="122">
        <v>10</v>
      </c>
      <c r="G187" s="121">
        <f t="shared" si="23"/>
        <v>5</v>
      </c>
      <c r="H187" s="121">
        <v>0</v>
      </c>
      <c r="I187" s="121">
        <f t="shared" si="21"/>
        <v>5</v>
      </c>
      <c r="J187" s="119">
        <v>123480</v>
      </c>
      <c r="K187" s="230">
        <f t="shared" si="24"/>
        <v>4.0492387431162941E-5</v>
      </c>
      <c r="L187" s="231">
        <f t="shared" si="22"/>
        <v>2.024619371558147E-4</v>
      </c>
    </row>
    <row r="188" spans="2:12" x14ac:dyDescent="0.2">
      <c r="B188" s="232" t="s">
        <v>195</v>
      </c>
      <c r="C188" s="112"/>
      <c r="D188" s="112"/>
      <c r="E188" s="244"/>
      <c r="F188" s="112"/>
      <c r="G188" s="244"/>
      <c r="H188" s="244"/>
      <c r="I188" s="244"/>
      <c r="J188" s="115"/>
      <c r="K188" s="245"/>
      <c r="L188" s="235">
        <f>SUM(L179:L187)</f>
        <v>2.1393478026131086E-3</v>
      </c>
    </row>
    <row r="189" spans="2:12" x14ac:dyDescent="0.2">
      <c r="B189" s="89" t="s">
        <v>399</v>
      </c>
      <c r="C189" s="122" t="s">
        <v>88</v>
      </c>
      <c r="D189" s="122">
        <v>1</v>
      </c>
      <c r="E189" s="121">
        <f>VLOOKUP(C189,'Equipment Costs'!B8:J97,2,FALSE)</f>
        <v>20</v>
      </c>
      <c r="F189" s="122">
        <v>15</v>
      </c>
      <c r="G189" s="121">
        <f t="shared" si="23"/>
        <v>1.3333333333333333</v>
      </c>
      <c r="H189" s="121">
        <v>0</v>
      </c>
      <c r="I189" s="121">
        <f>G189+H189</f>
        <v>1.3333333333333333</v>
      </c>
      <c r="J189" s="119">
        <v>123480</v>
      </c>
      <c r="K189" s="230">
        <f t="shared" ref="K189:K197" si="25">I189/J189</f>
        <v>1.0797969981643451E-5</v>
      </c>
      <c r="L189" s="231">
        <f>K189*D189</f>
        <v>1.0797969981643451E-5</v>
      </c>
    </row>
    <row r="190" spans="2:12" x14ac:dyDescent="0.2">
      <c r="B190" s="89" t="s">
        <v>399</v>
      </c>
      <c r="C190" s="122" t="s">
        <v>96</v>
      </c>
      <c r="D190" s="122">
        <v>1</v>
      </c>
      <c r="E190" s="121">
        <f>VLOOKUP(C190,'Equipment Costs'!B8:J98,2,FALSE)</f>
        <v>100</v>
      </c>
      <c r="F190" s="122">
        <v>10</v>
      </c>
      <c r="G190" s="121">
        <f t="shared" si="23"/>
        <v>10</v>
      </c>
      <c r="H190" s="121">
        <v>0</v>
      </c>
      <c r="I190" s="121">
        <f>G190+H190</f>
        <v>10</v>
      </c>
      <c r="J190" s="119">
        <v>123480</v>
      </c>
      <c r="K190" s="230">
        <f t="shared" si="25"/>
        <v>8.0984774862325883E-5</v>
      </c>
      <c r="L190" s="231">
        <f>K190*D190</f>
        <v>8.0984774862325883E-5</v>
      </c>
    </row>
    <row r="191" spans="2:12" x14ac:dyDescent="0.2">
      <c r="B191" s="89" t="s">
        <v>399</v>
      </c>
      <c r="C191" s="122" t="s">
        <v>107</v>
      </c>
      <c r="D191" s="122">
        <v>2</v>
      </c>
      <c r="E191" s="121">
        <f>VLOOKUP(C191,'Equipment Costs'!B9:J99,2,FALSE)</f>
        <v>50</v>
      </c>
      <c r="F191" s="122">
        <v>10</v>
      </c>
      <c r="G191" s="121">
        <f t="shared" si="23"/>
        <v>5</v>
      </c>
      <c r="H191" s="121">
        <v>0</v>
      </c>
      <c r="I191" s="121">
        <f>G191+H191</f>
        <v>5</v>
      </c>
      <c r="J191" s="119">
        <v>123480</v>
      </c>
      <c r="K191" s="230">
        <f t="shared" si="25"/>
        <v>4.0492387431162941E-5</v>
      </c>
      <c r="L191" s="231">
        <f>K191*D191</f>
        <v>8.0984774862325883E-5</v>
      </c>
    </row>
    <row r="192" spans="2:12" x14ac:dyDescent="0.2">
      <c r="B192" s="89" t="s">
        <v>399</v>
      </c>
      <c r="C192" s="122" t="s">
        <v>103</v>
      </c>
      <c r="D192" s="122">
        <v>1</v>
      </c>
      <c r="E192" s="121">
        <f>VLOOKUP(C192,'Equipment Costs'!B10:J100,2,FALSE)</f>
        <v>35</v>
      </c>
      <c r="F192" s="122">
        <v>10</v>
      </c>
      <c r="G192" s="121">
        <f t="shared" si="23"/>
        <v>3.5</v>
      </c>
      <c r="H192" s="121">
        <v>0</v>
      </c>
      <c r="I192" s="121">
        <f>G192+H192</f>
        <v>3.5</v>
      </c>
      <c r="J192" s="119">
        <v>123480</v>
      </c>
      <c r="K192" s="230">
        <f t="shared" si="25"/>
        <v>2.834467120181406E-5</v>
      </c>
      <c r="L192" s="231">
        <f>K192*D192</f>
        <v>2.834467120181406E-5</v>
      </c>
    </row>
    <row r="193" spans="1:16382" s="255" customFormat="1" x14ac:dyDescent="0.2">
      <c r="A193" s="25"/>
      <c r="B193" s="232" t="s">
        <v>195</v>
      </c>
      <c r="C193" s="63"/>
      <c r="D193" s="63"/>
      <c r="E193" s="244"/>
      <c r="F193" s="63"/>
      <c r="G193" s="244"/>
      <c r="H193" s="244"/>
      <c r="I193" s="244"/>
      <c r="J193" s="115"/>
      <c r="K193" s="245"/>
      <c r="L193" s="235">
        <f>SUM(L189:L192)</f>
        <v>2.0111219090810929E-4</v>
      </c>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row>
    <row r="194" spans="1:16382" x14ac:dyDescent="0.2">
      <c r="B194" s="89" t="s">
        <v>400</v>
      </c>
      <c r="C194" s="122" t="s">
        <v>98</v>
      </c>
      <c r="D194" s="122">
        <v>1</v>
      </c>
      <c r="E194" s="121">
        <f>VLOOKUP(C194,'Equipment Costs'!B12:J102,2,FALSE)</f>
        <v>50</v>
      </c>
      <c r="F194" s="122">
        <v>10</v>
      </c>
      <c r="G194" s="121">
        <f t="shared" si="23"/>
        <v>5</v>
      </c>
      <c r="H194" s="121">
        <v>0</v>
      </c>
      <c r="I194" s="121">
        <f>G194+H194</f>
        <v>5</v>
      </c>
      <c r="J194" s="119">
        <v>123480</v>
      </c>
      <c r="K194" s="230">
        <f t="shared" si="25"/>
        <v>4.0492387431162941E-5</v>
      </c>
      <c r="L194" s="231">
        <f>K194*D194</f>
        <v>4.0492387431162941E-5</v>
      </c>
    </row>
    <row r="195" spans="1:16382" x14ac:dyDescent="0.2">
      <c r="B195" s="89" t="s">
        <v>400</v>
      </c>
      <c r="C195" s="122" t="s">
        <v>88</v>
      </c>
      <c r="D195" s="122">
        <v>4</v>
      </c>
      <c r="E195" s="121">
        <v>20</v>
      </c>
      <c r="F195" s="122">
        <v>15</v>
      </c>
      <c r="G195" s="121">
        <f t="shared" si="23"/>
        <v>1.3333333333333333</v>
      </c>
      <c r="H195" s="121">
        <v>0</v>
      </c>
      <c r="I195" s="121">
        <f>G195+H195</f>
        <v>1.3333333333333333</v>
      </c>
      <c r="J195" s="119">
        <v>123480</v>
      </c>
      <c r="K195" s="230">
        <f t="shared" si="25"/>
        <v>1.0797969981643451E-5</v>
      </c>
      <c r="L195" s="231">
        <f>K195*D195</f>
        <v>4.3191879926573805E-5</v>
      </c>
    </row>
    <row r="196" spans="1:16382" x14ac:dyDescent="0.2">
      <c r="B196" s="89" t="s">
        <v>400</v>
      </c>
      <c r="C196" s="122" t="s">
        <v>112</v>
      </c>
      <c r="D196" s="122">
        <v>4</v>
      </c>
      <c r="E196" s="121">
        <f>VLOOKUP(C196,'Equipment Costs'!B14:J104,2,FALSE)</f>
        <v>10</v>
      </c>
      <c r="F196" s="122">
        <v>10</v>
      </c>
      <c r="G196" s="121">
        <f t="shared" si="23"/>
        <v>1</v>
      </c>
      <c r="H196" s="121">
        <v>0</v>
      </c>
      <c r="I196" s="121">
        <f>G196+H196</f>
        <v>1</v>
      </c>
      <c r="J196" s="119">
        <v>123480</v>
      </c>
      <c r="K196" s="230">
        <f t="shared" si="25"/>
        <v>8.098477486232588E-6</v>
      </c>
      <c r="L196" s="231">
        <f>K196*D196</f>
        <v>3.2393909944930352E-5</v>
      </c>
    </row>
    <row r="197" spans="1:16382" x14ac:dyDescent="0.2">
      <c r="B197" s="89" t="s">
        <v>400</v>
      </c>
      <c r="C197" s="122" t="s">
        <v>99</v>
      </c>
      <c r="D197" s="122">
        <v>1</v>
      </c>
      <c r="E197" s="121">
        <f>VLOOKUP(C197,'Equipment Costs'!B15:J105,2,FALSE)</f>
        <v>250</v>
      </c>
      <c r="F197" s="122">
        <v>10</v>
      </c>
      <c r="G197" s="121">
        <f t="shared" si="23"/>
        <v>25</v>
      </c>
      <c r="H197" s="121">
        <v>0</v>
      </c>
      <c r="I197" s="121">
        <f>G197+H197</f>
        <v>25</v>
      </c>
      <c r="J197" s="119">
        <v>123480</v>
      </c>
      <c r="K197" s="230">
        <f t="shared" si="25"/>
        <v>2.024619371558147E-4</v>
      </c>
      <c r="L197" s="231">
        <f>K197*D197</f>
        <v>2.024619371558147E-4</v>
      </c>
    </row>
    <row r="198" spans="1:16382" x14ac:dyDescent="0.2">
      <c r="B198" s="232" t="s">
        <v>195</v>
      </c>
      <c r="C198" s="63"/>
      <c r="D198" s="63"/>
      <c r="E198" s="233"/>
      <c r="F198" s="63"/>
      <c r="G198" s="244"/>
      <c r="H198" s="233"/>
      <c r="I198" s="233"/>
      <c r="J198" s="115"/>
      <c r="K198" s="234"/>
      <c r="L198" s="235">
        <f>SUM(L194:L197)</f>
        <v>3.1854011445848183E-4</v>
      </c>
      <c r="DC198" s="255"/>
      <c r="DD198" s="255"/>
      <c r="DE198" s="255"/>
      <c r="DF198" s="255"/>
      <c r="DG198" s="255"/>
      <c r="DH198" s="255"/>
      <c r="DI198" s="255"/>
      <c r="DJ198" s="255"/>
      <c r="DK198" s="255"/>
      <c r="DL198" s="255"/>
      <c r="DM198" s="255"/>
      <c r="DN198" s="255"/>
      <c r="DO198" s="255"/>
      <c r="DP198" s="255"/>
      <c r="DQ198" s="255"/>
      <c r="DR198" s="255"/>
      <c r="DS198" s="255"/>
      <c r="DT198" s="255"/>
      <c r="DU198" s="255"/>
      <c r="DV198" s="255"/>
      <c r="DW198" s="255"/>
      <c r="DX198" s="255"/>
      <c r="DY198" s="255"/>
      <c r="DZ198" s="255"/>
      <c r="EA198" s="255"/>
      <c r="EB198" s="255"/>
      <c r="EC198" s="255"/>
      <c r="ED198" s="255"/>
      <c r="EE198" s="255"/>
      <c r="EF198" s="255"/>
      <c r="EG198" s="255"/>
      <c r="EH198" s="255"/>
      <c r="EI198" s="255"/>
      <c r="EJ198" s="255"/>
      <c r="EK198" s="255"/>
      <c r="EL198" s="255"/>
      <c r="EM198" s="255"/>
      <c r="EN198" s="255"/>
      <c r="EO198" s="255"/>
      <c r="EP198" s="255"/>
      <c r="EQ198" s="255"/>
      <c r="ER198" s="255"/>
      <c r="ES198" s="255"/>
      <c r="ET198" s="255"/>
      <c r="EU198" s="255"/>
      <c r="EV198" s="255"/>
      <c r="EW198" s="255"/>
      <c r="EX198" s="255"/>
      <c r="EY198" s="255"/>
      <c r="EZ198" s="255"/>
      <c r="FA198" s="255"/>
      <c r="FB198" s="255"/>
      <c r="FC198" s="255"/>
      <c r="FD198" s="255"/>
      <c r="FE198" s="255"/>
      <c r="FF198" s="255"/>
      <c r="FG198" s="255"/>
      <c r="FH198" s="255"/>
      <c r="FI198" s="255"/>
      <c r="FJ198" s="255"/>
      <c r="FK198" s="255"/>
      <c r="FL198" s="255"/>
      <c r="FM198" s="255"/>
      <c r="FN198" s="255"/>
      <c r="FO198" s="255"/>
      <c r="FP198" s="255"/>
      <c r="FQ198" s="255"/>
      <c r="FR198" s="255"/>
      <c r="FS198" s="255"/>
      <c r="FT198" s="255"/>
      <c r="FU198" s="255"/>
      <c r="FV198" s="255"/>
      <c r="FW198" s="255"/>
      <c r="FX198" s="255"/>
      <c r="FY198" s="255"/>
      <c r="FZ198" s="255"/>
      <c r="GA198" s="255"/>
      <c r="GB198" s="255"/>
      <c r="GC198" s="255"/>
      <c r="GD198" s="255"/>
      <c r="GE198" s="255"/>
      <c r="GF198" s="255"/>
      <c r="GG198" s="255"/>
      <c r="GH198" s="255"/>
      <c r="GI198" s="255"/>
      <c r="GJ198" s="255"/>
      <c r="GK198" s="255"/>
      <c r="GL198" s="255"/>
      <c r="GM198" s="255"/>
      <c r="GN198" s="255"/>
      <c r="GO198" s="255"/>
      <c r="GP198" s="255"/>
      <c r="GQ198" s="255"/>
      <c r="GR198" s="255"/>
      <c r="GS198" s="255"/>
      <c r="GT198" s="255"/>
      <c r="GU198" s="255"/>
      <c r="GV198" s="255"/>
      <c r="GW198" s="255"/>
      <c r="GX198" s="255"/>
      <c r="GY198" s="255"/>
      <c r="GZ198" s="255"/>
      <c r="HA198" s="255"/>
      <c r="HB198" s="255"/>
      <c r="HC198" s="255"/>
      <c r="HD198" s="255"/>
      <c r="HE198" s="255"/>
      <c r="HF198" s="255"/>
      <c r="HG198" s="255"/>
      <c r="HH198" s="255"/>
      <c r="HI198" s="255"/>
      <c r="HJ198" s="255"/>
      <c r="HK198" s="255"/>
      <c r="HL198" s="255"/>
      <c r="HM198" s="255"/>
      <c r="HN198" s="255"/>
      <c r="HO198" s="255"/>
      <c r="HP198" s="255"/>
      <c r="HQ198" s="255"/>
      <c r="HR198" s="255"/>
      <c r="HS198" s="255"/>
      <c r="HT198" s="255"/>
      <c r="HU198" s="255"/>
      <c r="HV198" s="255"/>
      <c r="HW198" s="255"/>
      <c r="HX198" s="255"/>
      <c r="HY198" s="255"/>
      <c r="HZ198" s="255"/>
      <c r="IA198" s="255"/>
      <c r="IB198" s="255"/>
      <c r="IC198" s="255"/>
      <c r="ID198" s="255"/>
      <c r="IE198" s="255"/>
      <c r="IF198" s="255"/>
      <c r="IG198" s="255"/>
      <c r="IH198" s="255"/>
      <c r="II198" s="255"/>
      <c r="IJ198" s="255"/>
      <c r="IK198" s="255"/>
      <c r="IL198" s="255"/>
      <c r="IM198" s="255"/>
      <c r="IN198" s="255"/>
      <c r="IO198" s="255"/>
      <c r="IP198" s="255"/>
      <c r="IQ198" s="255"/>
      <c r="IR198" s="255"/>
      <c r="IS198" s="255"/>
      <c r="IT198" s="255"/>
      <c r="IU198" s="255"/>
      <c r="IV198" s="255"/>
      <c r="IW198" s="255"/>
      <c r="IX198" s="255"/>
      <c r="IY198" s="255"/>
      <c r="IZ198" s="255"/>
      <c r="JA198" s="255"/>
      <c r="JB198" s="255"/>
      <c r="JC198" s="255"/>
      <c r="JD198" s="255"/>
      <c r="JE198" s="255"/>
      <c r="JF198" s="255"/>
      <c r="JG198" s="255"/>
      <c r="JH198" s="255"/>
      <c r="JI198" s="255"/>
      <c r="JJ198" s="255"/>
      <c r="JK198" s="255"/>
      <c r="JL198" s="255"/>
      <c r="JM198" s="255"/>
      <c r="JN198" s="255"/>
      <c r="JO198" s="255"/>
      <c r="JP198" s="255"/>
      <c r="JQ198" s="255"/>
      <c r="JR198" s="255"/>
      <c r="JS198" s="255"/>
      <c r="JT198" s="255"/>
      <c r="JU198" s="255"/>
      <c r="JV198" s="255"/>
      <c r="JW198" s="255"/>
      <c r="JX198" s="255"/>
      <c r="JY198" s="255"/>
      <c r="JZ198" s="255"/>
      <c r="KA198" s="255"/>
      <c r="KB198" s="255"/>
      <c r="KC198" s="255"/>
      <c r="KD198" s="255"/>
      <c r="KE198" s="255"/>
      <c r="KF198" s="255"/>
      <c r="KG198" s="255"/>
      <c r="KH198" s="255"/>
      <c r="KI198" s="255"/>
      <c r="KJ198" s="255"/>
      <c r="KK198" s="255"/>
      <c r="KL198" s="255"/>
      <c r="KM198" s="255"/>
      <c r="KN198" s="255"/>
      <c r="KO198" s="255"/>
      <c r="KP198" s="255"/>
      <c r="KQ198" s="255"/>
      <c r="KR198" s="255"/>
      <c r="KS198" s="255"/>
      <c r="KT198" s="255"/>
      <c r="KU198" s="255"/>
      <c r="KV198" s="255"/>
      <c r="KW198" s="255"/>
      <c r="KX198" s="255"/>
      <c r="KY198" s="255"/>
      <c r="KZ198" s="255"/>
      <c r="LA198" s="255"/>
      <c r="LB198" s="255"/>
      <c r="LC198" s="255"/>
      <c r="LD198" s="255"/>
      <c r="LE198" s="255"/>
      <c r="LF198" s="255"/>
      <c r="LG198" s="255"/>
      <c r="LH198" s="255"/>
      <c r="LI198" s="255"/>
      <c r="LJ198" s="255"/>
      <c r="LK198" s="255"/>
      <c r="LL198" s="255"/>
      <c r="LM198" s="255"/>
      <c r="LN198" s="255"/>
      <c r="LO198" s="255"/>
      <c r="LP198" s="255"/>
      <c r="LQ198" s="255"/>
      <c r="LR198" s="255"/>
      <c r="LS198" s="255"/>
      <c r="LT198" s="255"/>
      <c r="LU198" s="255"/>
      <c r="LV198" s="255"/>
      <c r="LW198" s="255"/>
      <c r="LX198" s="255"/>
      <c r="LY198" s="255"/>
      <c r="LZ198" s="255"/>
      <c r="MA198" s="255"/>
      <c r="MB198" s="255"/>
      <c r="MC198" s="255"/>
      <c r="MD198" s="255"/>
      <c r="ME198" s="255"/>
      <c r="MF198" s="255"/>
      <c r="MG198" s="255"/>
      <c r="MH198" s="255"/>
      <c r="MI198" s="255"/>
      <c r="MJ198" s="255"/>
      <c r="MK198" s="255"/>
      <c r="ML198" s="255"/>
      <c r="MM198" s="255"/>
      <c r="MN198" s="255"/>
      <c r="MO198" s="255"/>
      <c r="MP198" s="255"/>
      <c r="MQ198" s="255"/>
      <c r="MR198" s="255"/>
      <c r="MS198" s="255"/>
      <c r="MT198" s="255"/>
      <c r="MU198" s="255"/>
      <c r="MV198" s="255"/>
      <c r="MW198" s="255"/>
      <c r="MX198" s="255"/>
      <c r="MY198" s="255"/>
      <c r="MZ198" s="255"/>
      <c r="NA198" s="255"/>
      <c r="NB198" s="255"/>
      <c r="NC198" s="255"/>
      <c r="ND198" s="255"/>
      <c r="NE198" s="255"/>
      <c r="NF198" s="255"/>
      <c r="NG198" s="255"/>
      <c r="NH198" s="255"/>
      <c r="NI198" s="255"/>
      <c r="NJ198" s="255"/>
      <c r="NK198" s="255"/>
      <c r="NL198" s="255"/>
      <c r="NM198" s="255"/>
      <c r="NN198" s="255"/>
      <c r="NO198" s="255"/>
      <c r="NP198" s="255"/>
      <c r="NQ198" s="255"/>
      <c r="NR198" s="255"/>
      <c r="NS198" s="255"/>
      <c r="NT198" s="255"/>
      <c r="NU198" s="255"/>
      <c r="NV198" s="255"/>
      <c r="NW198" s="255"/>
      <c r="NX198" s="255"/>
      <c r="NY198" s="255"/>
      <c r="NZ198" s="255"/>
      <c r="OA198" s="255"/>
      <c r="OB198" s="255"/>
      <c r="OC198" s="255"/>
      <c r="OD198" s="255"/>
      <c r="OE198" s="255"/>
      <c r="OF198" s="255"/>
      <c r="OG198" s="255"/>
      <c r="OH198" s="255"/>
      <c r="OI198" s="255"/>
      <c r="OJ198" s="255"/>
      <c r="OK198" s="255"/>
      <c r="OL198" s="255"/>
      <c r="OM198" s="255"/>
      <c r="ON198" s="255"/>
      <c r="OO198" s="255"/>
      <c r="OP198" s="255"/>
      <c r="OQ198" s="255"/>
      <c r="OR198" s="255"/>
      <c r="OS198" s="255"/>
      <c r="OT198" s="255"/>
      <c r="OU198" s="255"/>
      <c r="OV198" s="255"/>
      <c r="OW198" s="255"/>
      <c r="OX198" s="255"/>
      <c r="OY198" s="255"/>
      <c r="OZ198" s="255"/>
      <c r="PA198" s="255"/>
      <c r="PB198" s="255"/>
      <c r="PC198" s="255"/>
      <c r="PD198" s="255"/>
      <c r="PE198" s="255"/>
      <c r="PF198" s="255"/>
      <c r="PG198" s="255"/>
      <c r="PH198" s="255"/>
      <c r="PI198" s="255"/>
      <c r="PJ198" s="255"/>
      <c r="PK198" s="255"/>
      <c r="PL198" s="255"/>
      <c r="PM198" s="255"/>
      <c r="PN198" s="255"/>
      <c r="PO198" s="255"/>
      <c r="PP198" s="255"/>
      <c r="PQ198" s="255"/>
      <c r="PR198" s="255"/>
      <c r="PS198" s="255"/>
      <c r="PT198" s="255"/>
      <c r="PU198" s="255"/>
      <c r="PV198" s="255"/>
      <c r="PW198" s="255"/>
      <c r="PX198" s="255"/>
      <c r="PY198" s="255"/>
      <c r="PZ198" s="255"/>
      <c r="QA198" s="255"/>
      <c r="QB198" s="255"/>
      <c r="QC198" s="255"/>
      <c r="QD198" s="255"/>
      <c r="QE198" s="255"/>
      <c r="QF198" s="255"/>
      <c r="QG198" s="255"/>
      <c r="QH198" s="255"/>
      <c r="QI198" s="255"/>
      <c r="QJ198" s="255"/>
      <c r="QK198" s="255"/>
      <c r="QL198" s="255"/>
      <c r="QM198" s="255"/>
      <c r="QN198" s="255"/>
      <c r="QO198" s="255"/>
      <c r="QP198" s="255"/>
      <c r="QQ198" s="255"/>
      <c r="QR198" s="255"/>
      <c r="QS198" s="255"/>
      <c r="QT198" s="255"/>
      <c r="QU198" s="255"/>
      <c r="QV198" s="255"/>
      <c r="QW198" s="255"/>
      <c r="QX198" s="255"/>
      <c r="QY198" s="255"/>
      <c r="QZ198" s="255"/>
      <c r="RA198" s="255"/>
      <c r="RB198" s="255"/>
      <c r="RC198" s="255"/>
      <c r="RD198" s="255"/>
      <c r="RE198" s="255"/>
      <c r="RF198" s="255"/>
      <c r="RG198" s="255"/>
      <c r="RH198" s="255"/>
      <c r="RI198" s="255"/>
      <c r="RJ198" s="255"/>
      <c r="RK198" s="255"/>
      <c r="RL198" s="255"/>
      <c r="RM198" s="255"/>
      <c r="RN198" s="255"/>
      <c r="RO198" s="255"/>
      <c r="RP198" s="255"/>
      <c r="RQ198" s="255"/>
      <c r="RR198" s="255"/>
      <c r="RS198" s="255"/>
      <c r="RT198" s="255"/>
      <c r="RU198" s="255"/>
      <c r="RV198" s="255"/>
      <c r="RW198" s="255"/>
      <c r="RX198" s="255"/>
      <c r="RY198" s="255"/>
      <c r="RZ198" s="255"/>
      <c r="SA198" s="255"/>
      <c r="SB198" s="255"/>
      <c r="SC198" s="255"/>
      <c r="SD198" s="255"/>
      <c r="SE198" s="255"/>
      <c r="SF198" s="255"/>
      <c r="SG198" s="255"/>
      <c r="SH198" s="255"/>
      <c r="SI198" s="255"/>
      <c r="SJ198" s="255"/>
      <c r="SK198" s="255"/>
      <c r="SL198" s="255"/>
      <c r="SM198" s="255"/>
      <c r="SN198" s="255"/>
      <c r="SO198" s="255"/>
      <c r="SP198" s="255"/>
      <c r="SQ198" s="255"/>
      <c r="SR198" s="255"/>
      <c r="SS198" s="255"/>
      <c r="ST198" s="255"/>
      <c r="SU198" s="255"/>
      <c r="SV198" s="255"/>
      <c r="SW198" s="255"/>
      <c r="SX198" s="255"/>
      <c r="SY198" s="255"/>
      <c r="SZ198" s="255"/>
      <c r="TA198" s="255"/>
      <c r="TB198" s="255"/>
      <c r="TC198" s="255"/>
      <c r="TD198" s="255"/>
      <c r="TE198" s="255"/>
      <c r="TF198" s="255"/>
      <c r="TG198" s="255"/>
      <c r="TH198" s="255"/>
      <c r="TI198" s="255"/>
      <c r="TJ198" s="255"/>
      <c r="TK198" s="255"/>
      <c r="TL198" s="255"/>
      <c r="TM198" s="255"/>
      <c r="TN198" s="255"/>
      <c r="TO198" s="255"/>
      <c r="TP198" s="255"/>
      <c r="TQ198" s="255"/>
      <c r="TR198" s="255"/>
      <c r="TS198" s="255"/>
      <c r="TT198" s="255"/>
      <c r="TU198" s="255"/>
      <c r="TV198" s="255"/>
      <c r="TW198" s="255"/>
      <c r="TX198" s="255"/>
      <c r="TY198" s="255"/>
      <c r="TZ198" s="255"/>
      <c r="UA198" s="255"/>
      <c r="UB198" s="255"/>
      <c r="UC198" s="255"/>
      <c r="UD198" s="255"/>
      <c r="UE198" s="255"/>
      <c r="UF198" s="255"/>
      <c r="UG198" s="255"/>
      <c r="UH198" s="255"/>
      <c r="UI198" s="255"/>
      <c r="UJ198" s="255"/>
      <c r="UK198" s="255"/>
      <c r="UL198" s="255"/>
      <c r="UM198" s="255"/>
      <c r="UN198" s="255"/>
      <c r="UO198" s="255"/>
      <c r="UP198" s="255"/>
      <c r="UQ198" s="255"/>
      <c r="UR198" s="255"/>
      <c r="US198" s="255"/>
      <c r="UT198" s="255"/>
      <c r="UU198" s="255"/>
      <c r="UV198" s="255"/>
      <c r="UW198" s="255"/>
      <c r="UX198" s="255"/>
      <c r="UY198" s="255"/>
      <c r="UZ198" s="255"/>
      <c r="VA198" s="255"/>
      <c r="VB198" s="255"/>
      <c r="VC198" s="255"/>
      <c r="VD198" s="255"/>
      <c r="VE198" s="255"/>
      <c r="VF198" s="255"/>
      <c r="VG198" s="255"/>
      <c r="VH198" s="255"/>
      <c r="VI198" s="255"/>
      <c r="VJ198" s="255"/>
      <c r="VK198" s="255"/>
      <c r="VL198" s="255"/>
      <c r="VM198" s="255"/>
      <c r="VN198" s="255"/>
      <c r="VO198" s="255"/>
      <c r="VP198" s="255"/>
      <c r="VQ198" s="255"/>
      <c r="VR198" s="255"/>
      <c r="VS198" s="255"/>
      <c r="VT198" s="255"/>
      <c r="VU198" s="255"/>
      <c r="VV198" s="255"/>
      <c r="VW198" s="255"/>
      <c r="VX198" s="255"/>
      <c r="VY198" s="255"/>
      <c r="VZ198" s="255"/>
      <c r="WA198" s="255"/>
      <c r="WB198" s="255"/>
      <c r="WC198" s="255"/>
      <c r="WD198" s="255"/>
      <c r="WE198" s="255"/>
      <c r="WF198" s="255"/>
      <c r="WG198" s="255"/>
      <c r="WH198" s="255"/>
      <c r="WI198" s="255"/>
      <c r="WJ198" s="255"/>
      <c r="WK198" s="255"/>
      <c r="WL198" s="255"/>
      <c r="WM198" s="255"/>
      <c r="WN198" s="255"/>
      <c r="WO198" s="255"/>
      <c r="WP198" s="255"/>
      <c r="WQ198" s="255"/>
      <c r="WR198" s="255"/>
      <c r="WS198" s="255"/>
      <c r="WT198" s="255"/>
      <c r="WU198" s="255"/>
      <c r="WV198" s="255"/>
      <c r="WW198" s="255"/>
      <c r="WX198" s="255"/>
      <c r="WY198" s="255"/>
      <c r="WZ198" s="255"/>
      <c r="XA198" s="255"/>
      <c r="XB198" s="255"/>
      <c r="XC198" s="255"/>
      <c r="XD198" s="255"/>
      <c r="XE198" s="255"/>
      <c r="XF198" s="255"/>
      <c r="XG198" s="255"/>
      <c r="XH198" s="255"/>
      <c r="XI198" s="255"/>
      <c r="XJ198" s="255"/>
      <c r="XK198" s="255"/>
      <c r="XL198" s="255"/>
      <c r="XM198" s="255"/>
      <c r="XN198" s="255"/>
      <c r="XO198" s="255"/>
      <c r="XP198" s="255"/>
      <c r="XQ198" s="255"/>
      <c r="XR198" s="255"/>
      <c r="XS198" s="255"/>
      <c r="XT198" s="255"/>
      <c r="XU198" s="255"/>
      <c r="XV198" s="255"/>
      <c r="XW198" s="255"/>
      <c r="XX198" s="255"/>
      <c r="XY198" s="255"/>
      <c r="XZ198" s="255"/>
      <c r="YA198" s="255"/>
      <c r="YB198" s="255"/>
      <c r="YC198" s="255"/>
      <c r="YD198" s="255"/>
      <c r="YE198" s="255"/>
      <c r="YF198" s="255"/>
      <c r="YG198" s="255"/>
      <c r="YH198" s="255"/>
      <c r="YI198" s="255"/>
      <c r="YJ198" s="255"/>
      <c r="YK198" s="255"/>
      <c r="YL198" s="255"/>
      <c r="YM198" s="255"/>
      <c r="YN198" s="255"/>
      <c r="YO198" s="255"/>
      <c r="YP198" s="255"/>
      <c r="YQ198" s="255"/>
      <c r="YR198" s="255"/>
      <c r="YS198" s="255"/>
      <c r="YT198" s="255"/>
      <c r="YU198" s="255"/>
      <c r="YV198" s="255"/>
      <c r="YW198" s="255"/>
      <c r="YX198" s="255"/>
      <c r="YY198" s="255"/>
      <c r="YZ198" s="255"/>
      <c r="ZA198" s="255"/>
      <c r="ZB198" s="255"/>
      <c r="ZC198" s="255"/>
      <c r="ZD198" s="255"/>
      <c r="ZE198" s="255"/>
      <c r="ZF198" s="255"/>
      <c r="ZG198" s="255"/>
      <c r="ZH198" s="255"/>
      <c r="ZI198" s="255"/>
      <c r="ZJ198" s="255"/>
      <c r="ZK198" s="255"/>
      <c r="ZL198" s="255"/>
      <c r="ZM198" s="255"/>
      <c r="ZN198" s="255"/>
      <c r="ZO198" s="255"/>
      <c r="ZP198" s="255"/>
      <c r="ZQ198" s="255"/>
      <c r="ZR198" s="255"/>
      <c r="ZS198" s="255"/>
      <c r="ZT198" s="255"/>
      <c r="ZU198" s="255"/>
      <c r="ZV198" s="255"/>
      <c r="ZW198" s="255"/>
      <c r="ZX198" s="255"/>
      <c r="ZY198" s="255"/>
      <c r="ZZ198" s="255"/>
      <c r="AAA198" s="255"/>
      <c r="AAB198" s="255"/>
      <c r="AAC198" s="255"/>
      <c r="AAD198" s="255"/>
      <c r="AAE198" s="255"/>
      <c r="AAF198" s="255"/>
      <c r="AAG198" s="255"/>
      <c r="AAH198" s="255"/>
      <c r="AAI198" s="255"/>
      <c r="AAJ198" s="255"/>
      <c r="AAK198" s="255"/>
      <c r="AAL198" s="255"/>
      <c r="AAM198" s="255"/>
      <c r="AAN198" s="255"/>
      <c r="AAO198" s="255"/>
      <c r="AAP198" s="255"/>
      <c r="AAQ198" s="255"/>
      <c r="AAR198" s="255"/>
      <c r="AAS198" s="255"/>
      <c r="AAT198" s="255"/>
      <c r="AAU198" s="255"/>
      <c r="AAV198" s="255"/>
      <c r="AAW198" s="255"/>
      <c r="AAX198" s="255"/>
      <c r="AAY198" s="255"/>
      <c r="AAZ198" s="255"/>
      <c r="ABA198" s="255"/>
      <c r="ABB198" s="255"/>
      <c r="ABC198" s="255"/>
      <c r="ABD198" s="255"/>
      <c r="ABE198" s="255"/>
      <c r="ABF198" s="255"/>
      <c r="ABG198" s="255"/>
      <c r="ABH198" s="255"/>
      <c r="ABI198" s="255"/>
      <c r="ABJ198" s="255"/>
      <c r="ABK198" s="255"/>
      <c r="ABL198" s="255"/>
      <c r="ABM198" s="255"/>
      <c r="ABN198" s="255"/>
      <c r="ABO198" s="255"/>
      <c r="ABP198" s="255"/>
      <c r="ABQ198" s="255"/>
      <c r="ABR198" s="255"/>
      <c r="ABS198" s="255"/>
      <c r="ABT198" s="255"/>
      <c r="ABU198" s="255"/>
      <c r="ABV198" s="255"/>
      <c r="ABW198" s="255"/>
      <c r="ABX198" s="255"/>
      <c r="ABY198" s="255"/>
      <c r="ABZ198" s="255"/>
      <c r="ACA198" s="255"/>
      <c r="ACB198" s="255"/>
      <c r="ACC198" s="255"/>
      <c r="ACD198" s="255"/>
      <c r="ACE198" s="255"/>
      <c r="ACF198" s="255"/>
      <c r="ACG198" s="255"/>
      <c r="ACH198" s="255"/>
      <c r="ACI198" s="255"/>
      <c r="ACJ198" s="255"/>
      <c r="ACK198" s="255"/>
      <c r="ACL198" s="255"/>
      <c r="ACM198" s="255"/>
      <c r="ACN198" s="255"/>
      <c r="ACO198" s="255"/>
      <c r="ACP198" s="255"/>
      <c r="ACQ198" s="255"/>
      <c r="ACR198" s="255"/>
      <c r="ACS198" s="255"/>
      <c r="ACT198" s="255"/>
      <c r="ACU198" s="255"/>
      <c r="ACV198" s="255"/>
      <c r="ACW198" s="255"/>
      <c r="ACX198" s="255"/>
      <c r="ACY198" s="255"/>
      <c r="ACZ198" s="255"/>
      <c r="ADA198" s="255"/>
      <c r="ADB198" s="255"/>
      <c r="ADC198" s="255"/>
      <c r="ADD198" s="255"/>
      <c r="ADE198" s="255"/>
      <c r="ADF198" s="255"/>
      <c r="ADG198" s="255"/>
      <c r="ADH198" s="255"/>
      <c r="ADI198" s="255"/>
      <c r="ADJ198" s="255"/>
      <c r="ADK198" s="255"/>
      <c r="ADL198" s="255"/>
      <c r="ADM198" s="255"/>
      <c r="ADN198" s="255"/>
      <c r="ADO198" s="255"/>
      <c r="ADP198" s="255"/>
      <c r="ADQ198" s="255"/>
      <c r="ADR198" s="255"/>
      <c r="ADS198" s="255"/>
      <c r="ADT198" s="255"/>
      <c r="ADU198" s="255"/>
      <c r="ADV198" s="255"/>
      <c r="ADW198" s="255"/>
      <c r="ADX198" s="255"/>
      <c r="ADY198" s="255"/>
      <c r="ADZ198" s="255"/>
      <c r="AEA198" s="255"/>
      <c r="AEB198" s="255"/>
      <c r="AEC198" s="255"/>
      <c r="AED198" s="255"/>
      <c r="AEE198" s="255"/>
      <c r="AEF198" s="255"/>
      <c r="AEG198" s="255"/>
      <c r="AEH198" s="255"/>
      <c r="AEI198" s="255"/>
      <c r="AEJ198" s="255"/>
      <c r="AEK198" s="255"/>
      <c r="AEL198" s="255"/>
      <c r="AEM198" s="255"/>
      <c r="AEN198" s="255"/>
      <c r="AEO198" s="255"/>
      <c r="AEP198" s="255"/>
      <c r="AEQ198" s="255"/>
      <c r="AER198" s="255"/>
      <c r="AES198" s="255"/>
      <c r="AET198" s="255"/>
      <c r="AEU198" s="255"/>
      <c r="AEV198" s="255"/>
      <c r="AEW198" s="255"/>
      <c r="AEX198" s="255"/>
      <c r="AEY198" s="255"/>
      <c r="AEZ198" s="255"/>
      <c r="AFA198" s="255"/>
      <c r="AFB198" s="255"/>
      <c r="AFC198" s="255"/>
      <c r="AFD198" s="255"/>
      <c r="AFE198" s="255"/>
      <c r="AFF198" s="255"/>
      <c r="AFG198" s="255"/>
      <c r="AFH198" s="255"/>
      <c r="AFI198" s="255"/>
      <c r="AFJ198" s="255"/>
      <c r="AFK198" s="255"/>
      <c r="AFL198" s="255"/>
      <c r="AFM198" s="255"/>
      <c r="AFN198" s="255"/>
      <c r="AFO198" s="255"/>
      <c r="AFP198" s="255"/>
      <c r="AFQ198" s="255"/>
      <c r="AFR198" s="255"/>
      <c r="AFS198" s="255"/>
      <c r="AFT198" s="255"/>
      <c r="AFU198" s="255"/>
      <c r="AFV198" s="255"/>
      <c r="AFW198" s="255"/>
      <c r="AFX198" s="255"/>
      <c r="AFY198" s="255"/>
      <c r="AFZ198" s="255"/>
      <c r="AGA198" s="255"/>
      <c r="AGB198" s="255"/>
      <c r="AGC198" s="255"/>
      <c r="AGD198" s="255"/>
      <c r="AGE198" s="255"/>
      <c r="AGF198" s="255"/>
      <c r="AGG198" s="255"/>
      <c r="AGH198" s="255"/>
      <c r="AGI198" s="255"/>
      <c r="AGJ198" s="255"/>
      <c r="AGK198" s="255"/>
      <c r="AGL198" s="255"/>
      <c r="AGM198" s="255"/>
      <c r="AGN198" s="255"/>
      <c r="AGO198" s="255"/>
      <c r="AGP198" s="255"/>
      <c r="AGQ198" s="255"/>
      <c r="AGR198" s="255"/>
      <c r="AGS198" s="255"/>
      <c r="AGT198" s="255"/>
      <c r="AGU198" s="255"/>
      <c r="AGV198" s="255"/>
      <c r="AGW198" s="255"/>
      <c r="AGX198" s="255"/>
      <c r="AGY198" s="255"/>
      <c r="AGZ198" s="255"/>
      <c r="AHA198" s="255"/>
      <c r="AHB198" s="255"/>
      <c r="AHC198" s="255"/>
      <c r="AHD198" s="255"/>
      <c r="AHE198" s="255"/>
      <c r="AHF198" s="255"/>
      <c r="AHG198" s="255"/>
      <c r="AHH198" s="255"/>
      <c r="AHI198" s="255"/>
      <c r="AHJ198" s="255"/>
      <c r="AHK198" s="255"/>
      <c r="AHL198" s="255"/>
      <c r="AHM198" s="255"/>
      <c r="AHN198" s="255"/>
      <c r="AHO198" s="255"/>
      <c r="AHP198" s="255"/>
      <c r="AHQ198" s="255"/>
      <c r="AHR198" s="255"/>
      <c r="AHS198" s="255"/>
      <c r="AHT198" s="255"/>
      <c r="AHU198" s="255"/>
      <c r="AHV198" s="255"/>
      <c r="AHW198" s="255"/>
      <c r="AHX198" s="255"/>
      <c r="AHY198" s="255"/>
      <c r="AHZ198" s="255"/>
      <c r="AIA198" s="255"/>
      <c r="AIB198" s="255"/>
      <c r="AIC198" s="255"/>
      <c r="AID198" s="255"/>
      <c r="AIE198" s="255"/>
      <c r="AIF198" s="255"/>
      <c r="AIG198" s="255"/>
      <c r="AIH198" s="255"/>
      <c r="AII198" s="255"/>
      <c r="AIJ198" s="255"/>
      <c r="AIK198" s="255"/>
      <c r="AIL198" s="255"/>
      <c r="AIM198" s="255"/>
      <c r="AIN198" s="255"/>
      <c r="AIO198" s="255"/>
      <c r="AIP198" s="255"/>
      <c r="AIQ198" s="255"/>
      <c r="AIR198" s="255"/>
      <c r="AIS198" s="255"/>
      <c r="AIT198" s="255"/>
      <c r="AIU198" s="255"/>
      <c r="AIV198" s="255"/>
      <c r="AIW198" s="255"/>
      <c r="AIX198" s="255"/>
      <c r="AIY198" s="255"/>
      <c r="AIZ198" s="255"/>
      <c r="AJA198" s="255"/>
      <c r="AJB198" s="255"/>
      <c r="AJC198" s="255"/>
      <c r="AJD198" s="255"/>
      <c r="AJE198" s="255"/>
      <c r="AJF198" s="255"/>
      <c r="AJG198" s="255"/>
      <c r="AJH198" s="255"/>
      <c r="AJI198" s="255"/>
      <c r="AJJ198" s="255"/>
      <c r="AJK198" s="255"/>
      <c r="AJL198" s="255"/>
      <c r="AJM198" s="255"/>
      <c r="AJN198" s="255"/>
      <c r="AJO198" s="255"/>
      <c r="AJP198" s="255"/>
      <c r="AJQ198" s="255"/>
      <c r="AJR198" s="255"/>
      <c r="AJS198" s="255"/>
      <c r="AJT198" s="255"/>
      <c r="AJU198" s="255"/>
      <c r="AJV198" s="255"/>
      <c r="AJW198" s="255"/>
      <c r="AJX198" s="255"/>
      <c r="AJY198" s="255"/>
      <c r="AJZ198" s="255"/>
      <c r="AKA198" s="255"/>
      <c r="AKB198" s="255"/>
      <c r="AKC198" s="255"/>
      <c r="AKD198" s="255"/>
      <c r="AKE198" s="255"/>
      <c r="AKF198" s="255"/>
      <c r="AKG198" s="255"/>
      <c r="AKH198" s="255"/>
      <c r="AKI198" s="255"/>
      <c r="AKJ198" s="255"/>
      <c r="AKK198" s="255"/>
      <c r="AKL198" s="255"/>
      <c r="AKM198" s="255"/>
      <c r="AKN198" s="255"/>
      <c r="AKO198" s="255"/>
      <c r="AKP198" s="255"/>
      <c r="AKQ198" s="255"/>
      <c r="AKR198" s="255"/>
      <c r="AKS198" s="255"/>
      <c r="AKT198" s="255"/>
      <c r="AKU198" s="255"/>
      <c r="AKV198" s="255"/>
      <c r="AKW198" s="255"/>
      <c r="AKX198" s="255"/>
      <c r="AKY198" s="255"/>
      <c r="AKZ198" s="255"/>
      <c r="ALA198" s="255"/>
      <c r="ALB198" s="255"/>
      <c r="ALC198" s="255"/>
      <c r="ALD198" s="255"/>
      <c r="ALE198" s="255"/>
      <c r="ALF198" s="255"/>
      <c r="ALG198" s="255"/>
      <c r="ALH198" s="255"/>
      <c r="ALI198" s="255"/>
      <c r="ALJ198" s="255"/>
      <c r="ALK198" s="255"/>
      <c r="ALL198" s="255"/>
      <c r="ALM198" s="255"/>
      <c r="ALN198" s="255"/>
      <c r="ALO198" s="255"/>
      <c r="ALP198" s="255"/>
      <c r="ALQ198" s="255"/>
      <c r="ALR198" s="255"/>
      <c r="ALS198" s="255"/>
      <c r="ALT198" s="255"/>
      <c r="ALU198" s="255"/>
      <c r="ALV198" s="255"/>
      <c r="ALW198" s="255"/>
      <c r="ALX198" s="255"/>
      <c r="ALY198" s="255"/>
      <c r="ALZ198" s="255"/>
      <c r="AMA198" s="255"/>
      <c r="AMB198" s="255"/>
      <c r="AMC198" s="255"/>
      <c r="AMD198" s="255"/>
      <c r="AME198" s="255"/>
      <c r="AMF198" s="255"/>
      <c r="AMG198" s="255"/>
      <c r="AMH198" s="255"/>
      <c r="AMI198" s="255"/>
      <c r="AMJ198" s="255"/>
      <c r="AMK198" s="255"/>
      <c r="AML198" s="255"/>
      <c r="AMM198" s="255"/>
      <c r="AMN198" s="255"/>
      <c r="AMO198" s="255"/>
      <c r="AMP198" s="255"/>
      <c r="AMQ198" s="255"/>
      <c r="AMR198" s="255"/>
      <c r="AMS198" s="255"/>
      <c r="AMT198" s="255"/>
      <c r="AMU198" s="255"/>
      <c r="AMV198" s="255"/>
      <c r="AMW198" s="255"/>
      <c r="AMX198" s="255"/>
      <c r="AMY198" s="255"/>
      <c r="AMZ198" s="255"/>
      <c r="ANA198" s="255"/>
      <c r="ANB198" s="255"/>
      <c r="ANC198" s="255"/>
      <c r="AND198" s="255"/>
      <c r="ANE198" s="255"/>
      <c r="ANF198" s="255"/>
      <c r="ANG198" s="255"/>
      <c r="ANH198" s="255"/>
      <c r="ANI198" s="255"/>
      <c r="ANJ198" s="255"/>
      <c r="ANK198" s="255"/>
      <c r="ANL198" s="255"/>
      <c r="ANM198" s="255"/>
      <c r="ANN198" s="255"/>
      <c r="ANO198" s="255"/>
      <c r="ANP198" s="255"/>
      <c r="ANQ198" s="255"/>
      <c r="ANR198" s="255"/>
      <c r="ANS198" s="255"/>
      <c r="ANT198" s="255"/>
      <c r="ANU198" s="255"/>
      <c r="ANV198" s="255"/>
      <c r="ANW198" s="255"/>
      <c r="ANX198" s="255"/>
      <c r="ANY198" s="255"/>
      <c r="ANZ198" s="255"/>
      <c r="AOA198" s="255"/>
      <c r="AOB198" s="255"/>
      <c r="AOC198" s="255"/>
      <c r="AOD198" s="255"/>
      <c r="AOE198" s="255"/>
      <c r="AOF198" s="255"/>
      <c r="AOG198" s="255"/>
      <c r="AOH198" s="255"/>
      <c r="AOI198" s="255"/>
      <c r="AOJ198" s="255"/>
      <c r="AOK198" s="255"/>
      <c r="AOL198" s="255"/>
      <c r="AOM198" s="255"/>
      <c r="AON198" s="255"/>
      <c r="AOO198" s="255"/>
      <c r="AOP198" s="255"/>
      <c r="AOQ198" s="255"/>
      <c r="AOR198" s="255"/>
      <c r="AOS198" s="255"/>
      <c r="AOT198" s="255"/>
      <c r="AOU198" s="255"/>
      <c r="AOV198" s="255"/>
      <c r="AOW198" s="255"/>
      <c r="AOX198" s="255"/>
      <c r="AOY198" s="255"/>
      <c r="AOZ198" s="255"/>
      <c r="APA198" s="255"/>
      <c r="APB198" s="255"/>
      <c r="APC198" s="255"/>
      <c r="APD198" s="255"/>
      <c r="APE198" s="255"/>
      <c r="APF198" s="255"/>
      <c r="APG198" s="255"/>
      <c r="APH198" s="255"/>
      <c r="API198" s="255"/>
      <c r="APJ198" s="255"/>
      <c r="APK198" s="255"/>
      <c r="APL198" s="255"/>
      <c r="APM198" s="255"/>
      <c r="APN198" s="255"/>
      <c r="APO198" s="255"/>
      <c r="APP198" s="255"/>
      <c r="APQ198" s="255"/>
      <c r="APR198" s="255"/>
      <c r="APS198" s="255"/>
      <c r="APT198" s="255"/>
      <c r="APU198" s="255"/>
      <c r="APV198" s="255"/>
      <c r="APW198" s="255"/>
      <c r="APX198" s="255"/>
      <c r="APY198" s="255"/>
      <c r="APZ198" s="255"/>
      <c r="AQA198" s="255"/>
      <c r="AQB198" s="255"/>
      <c r="AQC198" s="255"/>
      <c r="AQD198" s="255"/>
      <c r="AQE198" s="255"/>
      <c r="AQF198" s="255"/>
      <c r="AQG198" s="255"/>
      <c r="AQH198" s="255"/>
      <c r="AQI198" s="255"/>
      <c r="AQJ198" s="255"/>
      <c r="AQK198" s="255"/>
      <c r="AQL198" s="255"/>
      <c r="AQM198" s="255"/>
      <c r="AQN198" s="255"/>
      <c r="AQO198" s="255"/>
      <c r="AQP198" s="255"/>
      <c r="AQQ198" s="255"/>
      <c r="AQR198" s="255"/>
      <c r="AQS198" s="255"/>
      <c r="AQT198" s="255"/>
      <c r="AQU198" s="255"/>
      <c r="AQV198" s="255"/>
      <c r="AQW198" s="255"/>
      <c r="AQX198" s="255"/>
      <c r="AQY198" s="255"/>
      <c r="AQZ198" s="255"/>
      <c r="ARA198" s="255"/>
      <c r="ARB198" s="255"/>
      <c r="ARC198" s="255"/>
      <c r="ARD198" s="255"/>
      <c r="ARE198" s="255"/>
      <c r="ARF198" s="255"/>
      <c r="ARG198" s="255"/>
      <c r="ARH198" s="255"/>
      <c r="ARI198" s="255"/>
      <c r="ARJ198" s="255"/>
      <c r="ARK198" s="255"/>
      <c r="ARL198" s="255"/>
      <c r="ARM198" s="255"/>
      <c r="ARN198" s="255"/>
      <c r="ARO198" s="255"/>
      <c r="ARP198" s="255"/>
      <c r="ARQ198" s="255"/>
      <c r="ARR198" s="255"/>
      <c r="ARS198" s="255"/>
      <c r="ART198" s="255"/>
      <c r="ARU198" s="255"/>
      <c r="ARV198" s="255"/>
      <c r="ARW198" s="255"/>
      <c r="ARX198" s="255"/>
      <c r="ARY198" s="255"/>
      <c r="ARZ198" s="255"/>
      <c r="ASA198" s="255"/>
      <c r="ASB198" s="255"/>
      <c r="ASC198" s="255"/>
      <c r="ASD198" s="255"/>
      <c r="ASE198" s="255"/>
      <c r="ASF198" s="255"/>
      <c r="ASG198" s="255"/>
      <c r="ASH198" s="255"/>
      <c r="ASI198" s="255"/>
      <c r="ASJ198" s="255"/>
      <c r="ASK198" s="255"/>
      <c r="ASL198" s="255"/>
      <c r="ASM198" s="255"/>
      <c r="ASN198" s="255"/>
      <c r="ASO198" s="255"/>
      <c r="ASP198" s="255"/>
      <c r="ASQ198" s="255"/>
      <c r="ASR198" s="255"/>
      <c r="ASS198" s="255"/>
      <c r="AST198" s="255"/>
      <c r="ASU198" s="255"/>
      <c r="ASV198" s="255"/>
      <c r="ASW198" s="255"/>
      <c r="ASX198" s="255"/>
      <c r="ASY198" s="255"/>
      <c r="ASZ198" s="255"/>
      <c r="ATA198" s="255"/>
      <c r="ATB198" s="255"/>
      <c r="ATC198" s="255"/>
      <c r="ATD198" s="255"/>
      <c r="ATE198" s="255"/>
      <c r="ATF198" s="255"/>
      <c r="ATG198" s="255"/>
      <c r="ATH198" s="255"/>
      <c r="ATI198" s="255"/>
      <c r="ATJ198" s="255"/>
      <c r="ATK198" s="255"/>
      <c r="ATL198" s="255"/>
      <c r="ATM198" s="255"/>
      <c r="ATN198" s="255"/>
      <c r="ATO198" s="255"/>
      <c r="ATP198" s="255"/>
      <c r="ATQ198" s="255"/>
      <c r="ATR198" s="255"/>
      <c r="ATS198" s="255"/>
      <c r="ATT198" s="255"/>
      <c r="ATU198" s="255"/>
      <c r="ATV198" s="255"/>
      <c r="ATW198" s="255"/>
      <c r="ATX198" s="255"/>
      <c r="ATY198" s="255"/>
      <c r="ATZ198" s="255"/>
      <c r="AUA198" s="255"/>
      <c r="AUB198" s="255"/>
      <c r="AUC198" s="255"/>
      <c r="AUD198" s="255"/>
      <c r="AUE198" s="255"/>
      <c r="AUF198" s="255"/>
      <c r="AUG198" s="255"/>
      <c r="AUH198" s="255"/>
      <c r="AUI198" s="255"/>
      <c r="AUJ198" s="255"/>
      <c r="AUK198" s="255"/>
      <c r="AUL198" s="255"/>
      <c r="AUM198" s="255"/>
      <c r="AUN198" s="255"/>
      <c r="AUO198" s="255"/>
      <c r="AUP198" s="255"/>
      <c r="AUQ198" s="255"/>
      <c r="AUR198" s="255"/>
      <c r="AUS198" s="255"/>
      <c r="AUT198" s="255"/>
      <c r="AUU198" s="255"/>
      <c r="AUV198" s="255"/>
      <c r="AUW198" s="255"/>
      <c r="AUX198" s="255"/>
      <c r="AUY198" s="255"/>
      <c r="AUZ198" s="255"/>
      <c r="AVA198" s="255"/>
      <c r="AVB198" s="255"/>
      <c r="AVC198" s="255"/>
      <c r="AVD198" s="255"/>
      <c r="AVE198" s="255"/>
      <c r="AVF198" s="255"/>
      <c r="AVG198" s="255"/>
      <c r="AVH198" s="255"/>
      <c r="AVI198" s="255"/>
      <c r="AVJ198" s="255"/>
      <c r="AVK198" s="255"/>
      <c r="AVL198" s="255"/>
      <c r="AVM198" s="255"/>
      <c r="AVN198" s="255"/>
      <c r="AVO198" s="255"/>
      <c r="AVP198" s="255"/>
      <c r="AVQ198" s="255"/>
      <c r="AVR198" s="255"/>
      <c r="AVS198" s="255"/>
      <c r="AVT198" s="255"/>
      <c r="AVU198" s="255"/>
      <c r="AVV198" s="255"/>
      <c r="AVW198" s="255"/>
      <c r="AVX198" s="255"/>
      <c r="AVY198" s="255"/>
      <c r="AVZ198" s="255"/>
      <c r="AWA198" s="255"/>
      <c r="AWB198" s="255"/>
      <c r="AWC198" s="255"/>
      <c r="AWD198" s="255"/>
      <c r="AWE198" s="255"/>
      <c r="AWF198" s="255"/>
      <c r="AWG198" s="255"/>
      <c r="AWH198" s="255"/>
      <c r="AWI198" s="255"/>
      <c r="AWJ198" s="255"/>
      <c r="AWK198" s="255"/>
      <c r="AWL198" s="255"/>
      <c r="AWM198" s="255"/>
      <c r="AWN198" s="255"/>
      <c r="AWO198" s="255"/>
      <c r="AWP198" s="255"/>
      <c r="AWQ198" s="255"/>
      <c r="AWR198" s="255"/>
      <c r="AWS198" s="255"/>
      <c r="AWT198" s="255"/>
      <c r="AWU198" s="255"/>
      <c r="AWV198" s="255"/>
      <c r="AWW198" s="255"/>
      <c r="AWX198" s="255"/>
      <c r="AWY198" s="255"/>
      <c r="AWZ198" s="255"/>
      <c r="AXA198" s="255"/>
      <c r="AXB198" s="255"/>
      <c r="AXC198" s="255"/>
      <c r="AXD198" s="255"/>
      <c r="AXE198" s="255"/>
      <c r="AXF198" s="255"/>
      <c r="AXG198" s="255"/>
      <c r="AXH198" s="255"/>
      <c r="AXI198" s="255"/>
      <c r="AXJ198" s="255"/>
      <c r="AXK198" s="255"/>
      <c r="AXL198" s="255"/>
      <c r="AXM198" s="255"/>
      <c r="AXN198" s="255"/>
      <c r="AXO198" s="255"/>
      <c r="AXP198" s="255"/>
      <c r="AXQ198" s="255"/>
      <c r="AXR198" s="255"/>
      <c r="AXS198" s="255"/>
      <c r="AXT198" s="255"/>
      <c r="AXU198" s="255"/>
      <c r="AXV198" s="255"/>
      <c r="AXW198" s="255"/>
      <c r="AXX198" s="255"/>
      <c r="AXY198" s="255"/>
      <c r="AXZ198" s="255"/>
      <c r="AYA198" s="255"/>
      <c r="AYB198" s="255"/>
      <c r="AYC198" s="255"/>
      <c r="AYD198" s="255"/>
      <c r="AYE198" s="255"/>
      <c r="AYF198" s="255"/>
      <c r="AYG198" s="255"/>
      <c r="AYH198" s="255"/>
      <c r="AYI198" s="255"/>
      <c r="AYJ198" s="255"/>
      <c r="AYK198" s="255"/>
      <c r="AYL198" s="255"/>
      <c r="AYM198" s="255"/>
      <c r="AYN198" s="255"/>
      <c r="AYO198" s="255"/>
      <c r="AYP198" s="255"/>
      <c r="AYQ198" s="255"/>
      <c r="AYR198" s="255"/>
      <c r="AYS198" s="255"/>
      <c r="AYT198" s="255"/>
      <c r="AYU198" s="255"/>
      <c r="AYV198" s="255"/>
      <c r="AYW198" s="255"/>
      <c r="AYX198" s="255"/>
      <c r="AYY198" s="255"/>
      <c r="AYZ198" s="255"/>
      <c r="AZA198" s="255"/>
      <c r="AZB198" s="255"/>
      <c r="AZC198" s="255"/>
      <c r="AZD198" s="255"/>
      <c r="AZE198" s="255"/>
      <c r="AZF198" s="255"/>
      <c r="AZG198" s="255"/>
      <c r="AZH198" s="255"/>
      <c r="AZI198" s="255"/>
      <c r="AZJ198" s="255"/>
      <c r="AZK198" s="255"/>
      <c r="AZL198" s="255"/>
      <c r="AZM198" s="255"/>
      <c r="AZN198" s="255"/>
      <c r="AZO198" s="255"/>
      <c r="AZP198" s="255"/>
      <c r="AZQ198" s="255"/>
      <c r="AZR198" s="255"/>
      <c r="AZS198" s="255"/>
      <c r="AZT198" s="255"/>
      <c r="AZU198" s="255"/>
      <c r="AZV198" s="255"/>
      <c r="AZW198" s="255"/>
      <c r="AZX198" s="255"/>
      <c r="AZY198" s="255"/>
      <c r="AZZ198" s="255"/>
      <c r="BAA198" s="255"/>
      <c r="BAB198" s="255"/>
      <c r="BAC198" s="255"/>
      <c r="BAD198" s="255"/>
      <c r="BAE198" s="255"/>
      <c r="BAF198" s="255"/>
      <c r="BAG198" s="255"/>
      <c r="BAH198" s="255"/>
      <c r="BAI198" s="255"/>
      <c r="BAJ198" s="255"/>
      <c r="BAK198" s="255"/>
      <c r="BAL198" s="255"/>
      <c r="BAM198" s="255"/>
      <c r="BAN198" s="255"/>
      <c r="BAO198" s="255"/>
      <c r="BAP198" s="255"/>
      <c r="BAQ198" s="255"/>
      <c r="BAR198" s="255"/>
      <c r="BAS198" s="255"/>
      <c r="BAT198" s="255"/>
      <c r="BAU198" s="255"/>
      <c r="BAV198" s="255"/>
      <c r="BAW198" s="255"/>
      <c r="BAX198" s="255"/>
      <c r="BAY198" s="255"/>
      <c r="BAZ198" s="255"/>
      <c r="BBA198" s="255"/>
      <c r="BBB198" s="255"/>
      <c r="BBC198" s="255"/>
      <c r="BBD198" s="255"/>
      <c r="BBE198" s="255"/>
      <c r="BBF198" s="255"/>
      <c r="BBG198" s="255"/>
      <c r="BBH198" s="255"/>
      <c r="BBI198" s="255"/>
      <c r="BBJ198" s="255"/>
      <c r="BBK198" s="255"/>
      <c r="BBL198" s="255"/>
      <c r="BBM198" s="255"/>
      <c r="BBN198" s="255"/>
      <c r="BBO198" s="255"/>
      <c r="BBP198" s="255"/>
      <c r="BBQ198" s="255"/>
      <c r="BBR198" s="255"/>
      <c r="BBS198" s="255"/>
      <c r="BBT198" s="255"/>
      <c r="BBU198" s="255"/>
      <c r="BBV198" s="255"/>
      <c r="BBW198" s="255"/>
      <c r="BBX198" s="255"/>
      <c r="BBY198" s="255"/>
      <c r="BBZ198" s="255"/>
      <c r="BCA198" s="255"/>
      <c r="BCB198" s="255"/>
      <c r="BCC198" s="255"/>
      <c r="BCD198" s="255"/>
      <c r="BCE198" s="255"/>
      <c r="BCF198" s="255"/>
      <c r="BCG198" s="255"/>
      <c r="BCH198" s="255"/>
      <c r="BCI198" s="255"/>
      <c r="BCJ198" s="255"/>
      <c r="BCK198" s="255"/>
      <c r="BCL198" s="255"/>
      <c r="BCM198" s="255"/>
      <c r="BCN198" s="255"/>
      <c r="BCO198" s="255"/>
      <c r="BCP198" s="255"/>
      <c r="BCQ198" s="255"/>
      <c r="BCR198" s="255"/>
      <c r="BCS198" s="255"/>
      <c r="BCT198" s="255"/>
      <c r="BCU198" s="255"/>
      <c r="BCV198" s="255"/>
      <c r="BCW198" s="255"/>
      <c r="BCX198" s="255"/>
      <c r="BCY198" s="255"/>
      <c r="BCZ198" s="255"/>
      <c r="BDA198" s="255"/>
      <c r="BDB198" s="255"/>
      <c r="BDC198" s="255"/>
      <c r="BDD198" s="255"/>
      <c r="BDE198" s="255"/>
      <c r="BDF198" s="255"/>
      <c r="BDG198" s="255"/>
      <c r="BDH198" s="255"/>
      <c r="BDI198" s="255"/>
      <c r="BDJ198" s="255"/>
      <c r="BDK198" s="255"/>
      <c r="BDL198" s="255"/>
      <c r="BDM198" s="255"/>
      <c r="BDN198" s="255"/>
      <c r="BDO198" s="255"/>
      <c r="BDP198" s="255"/>
      <c r="BDQ198" s="255"/>
      <c r="BDR198" s="255"/>
      <c r="BDS198" s="255"/>
      <c r="BDT198" s="255"/>
      <c r="BDU198" s="255"/>
      <c r="BDV198" s="255"/>
      <c r="BDW198" s="255"/>
      <c r="BDX198" s="255"/>
      <c r="BDY198" s="255"/>
      <c r="BDZ198" s="255"/>
      <c r="BEA198" s="255"/>
      <c r="BEB198" s="255"/>
      <c r="BEC198" s="255"/>
      <c r="BED198" s="255"/>
      <c r="BEE198" s="255"/>
      <c r="BEF198" s="255"/>
      <c r="BEG198" s="255"/>
      <c r="BEH198" s="255"/>
      <c r="BEI198" s="255"/>
      <c r="BEJ198" s="255"/>
      <c r="BEK198" s="255"/>
      <c r="BEL198" s="255"/>
      <c r="BEM198" s="255"/>
      <c r="BEN198" s="255"/>
      <c r="BEO198" s="255"/>
      <c r="BEP198" s="255"/>
      <c r="BEQ198" s="255"/>
      <c r="BER198" s="255"/>
      <c r="BES198" s="255"/>
      <c r="BET198" s="255"/>
      <c r="BEU198" s="255"/>
      <c r="BEV198" s="255"/>
      <c r="BEW198" s="255"/>
      <c r="BEX198" s="255"/>
      <c r="BEY198" s="255"/>
      <c r="BEZ198" s="255"/>
      <c r="BFA198" s="255"/>
      <c r="BFB198" s="255"/>
      <c r="BFC198" s="255"/>
      <c r="BFD198" s="255"/>
      <c r="BFE198" s="255"/>
      <c r="BFF198" s="255"/>
      <c r="BFG198" s="255"/>
      <c r="BFH198" s="255"/>
      <c r="BFI198" s="255"/>
      <c r="BFJ198" s="255"/>
      <c r="BFK198" s="255"/>
      <c r="BFL198" s="255"/>
      <c r="BFM198" s="255"/>
      <c r="BFN198" s="255"/>
      <c r="BFO198" s="255"/>
      <c r="BFP198" s="255"/>
      <c r="BFQ198" s="255"/>
      <c r="BFR198" s="255"/>
      <c r="BFS198" s="255"/>
      <c r="BFT198" s="255"/>
      <c r="BFU198" s="255"/>
      <c r="BFV198" s="255"/>
      <c r="BFW198" s="255"/>
      <c r="BFX198" s="255"/>
      <c r="BFY198" s="255"/>
      <c r="BFZ198" s="255"/>
      <c r="BGA198" s="255"/>
      <c r="BGB198" s="255"/>
      <c r="BGC198" s="255"/>
      <c r="BGD198" s="255"/>
      <c r="BGE198" s="255"/>
      <c r="BGF198" s="255"/>
      <c r="BGG198" s="255"/>
      <c r="BGH198" s="255"/>
      <c r="BGI198" s="255"/>
      <c r="BGJ198" s="255"/>
      <c r="BGK198" s="255"/>
      <c r="BGL198" s="255"/>
      <c r="BGM198" s="255"/>
      <c r="BGN198" s="255"/>
      <c r="BGO198" s="255"/>
      <c r="BGP198" s="255"/>
      <c r="BGQ198" s="255"/>
      <c r="BGR198" s="255"/>
      <c r="BGS198" s="255"/>
      <c r="BGT198" s="255"/>
      <c r="BGU198" s="255"/>
      <c r="BGV198" s="255"/>
      <c r="BGW198" s="255"/>
      <c r="BGX198" s="255"/>
      <c r="BGY198" s="255"/>
      <c r="BGZ198" s="255"/>
      <c r="BHA198" s="255"/>
      <c r="BHB198" s="255"/>
      <c r="BHC198" s="255"/>
      <c r="BHD198" s="255"/>
      <c r="BHE198" s="255"/>
      <c r="BHF198" s="255"/>
      <c r="BHG198" s="255"/>
      <c r="BHH198" s="255"/>
      <c r="BHI198" s="255"/>
      <c r="BHJ198" s="255"/>
      <c r="BHK198" s="255"/>
      <c r="BHL198" s="255"/>
      <c r="BHM198" s="255"/>
      <c r="BHN198" s="255"/>
      <c r="BHO198" s="255"/>
      <c r="BHP198" s="255"/>
      <c r="BHQ198" s="255"/>
      <c r="BHR198" s="255"/>
      <c r="BHS198" s="255"/>
      <c r="BHT198" s="255"/>
      <c r="BHU198" s="255"/>
      <c r="BHV198" s="255"/>
      <c r="BHW198" s="255"/>
      <c r="BHX198" s="255"/>
      <c r="BHY198" s="255"/>
      <c r="BHZ198" s="255"/>
      <c r="BIA198" s="255"/>
      <c r="BIB198" s="255"/>
      <c r="BIC198" s="255"/>
      <c r="BID198" s="255"/>
      <c r="BIE198" s="255"/>
      <c r="BIF198" s="255"/>
      <c r="BIG198" s="255"/>
      <c r="BIH198" s="255"/>
      <c r="BII198" s="255"/>
      <c r="BIJ198" s="255"/>
      <c r="BIK198" s="255"/>
      <c r="BIL198" s="255"/>
      <c r="BIM198" s="255"/>
      <c r="BIN198" s="255"/>
      <c r="BIO198" s="255"/>
      <c r="BIP198" s="255"/>
      <c r="BIQ198" s="255"/>
      <c r="BIR198" s="255"/>
      <c r="BIS198" s="255"/>
      <c r="BIT198" s="255"/>
      <c r="BIU198" s="255"/>
      <c r="BIV198" s="255"/>
      <c r="BIW198" s="255"/>
      <c r="BIX198" s="255"/>
      <c r="BIY198" s="255"/>
      <c r="BIZ198" s="255"/>
      <c r="BJA198" s="255"/>
      <c r="BJB198" s="255"/>
      <c r="BJC198" s="255"/>
      <c r="BJD198" s="255"/>
      <c r="BJE198" s="255"/>
      <c r="BJF198" s="255"/>
      <c r="BJG198" s="255"/>
      <c r="BJH198" s="255"/>
      <c r="BJI198" s="255"/>
      <c r="BJJ198" s="255"/>
      <c r="BJK198" s="255"/>
      <c r="BJL198" s="255"/>
      <c r="BJM198" s="255"/>
      <c r="BJN198" s="255"/>
      <c r="BJO198" s="255"/>
      <c r="BJP198" s="255"/>
      <c r="BJQ198" s="255"/>
      <c r="BJR198" s="255"/>
      <c r="BJS198" s="255"/>
      <c r="BJT198" s="255"/>
      <c r="BJU198" s="255"/>
      <c r="BJV198" s="255"/>
      <c r="BJW198" s="255"/>
      <c r="BJX198" s="255"/>
      <c r="BJY198" s="255"/>
      <c r="BJZ198" s="255"/>
      <c r="BKA198" s="255"/>
      <c r="BKB198" s="255"/>
      <c r="BKC198" s="255"/>
      <c r="BKD198" s="255"/>
      <c r="BKE198" s="255"/>
      <c r="BKF198" s="255"/>
      <c r="BKG198" s="255"/>
      <c r="BKH198" s="255"/>
      <c r="BKI198" s="255"/>
      <c r="BKJ198" s="255"/>
      <c r="BKK198" s="255"/>
      <c r="BKL198" s="255"/>
      <c r="BKM198" s="255"/>
      <c r="BKN198" s="255"/>
      <c r="BKO198" s="255"/>
      <c r="BKP198" s="255"/>
      <c r="BKQ198" s="255"/>
      <c r="BKR198" s="255"/>
      <c r="BKS198" s="255"/>
      <c r="BKT198" s="255"/>
      <c r="BKU198" s="255"/>
      <c r="BKV198" s="255"/>
      <c r="BKW198" s="255"/>
      <c r="BKX198" s="255"/>
      <c r="BKY198" s="255"/>
      <c r="BKZ198" s="255"/>
      <c r="BLA198" s="255"/>
      <c r="BLB198" s="255"/>
      <c r="BLC198" s="255"/>
      <c r="BLD198" s="255"/>
      <c r="BLE198" s="255"/>
      <c r="BLF198" s="255"/>
      <c r="BLG198" s="255"/>
      <c r="BLH198" s="255"/>
      <c r="BLI198" s="255"/>
      <c r="BLJ198" s="255"/>
      <c r="BLK198" s="255"/>
      <c r="BLL198" s="255"/>
      <c r="BLM198" s="255"/>
      <c r="BLN198" s="255"/>
      <c r="BLO198" s="255"/>
      <c r="BLP198" s="255"/>
      <c r="BLQ198" s="255"/>
      <c r="BLR198" s="255"/>
      <c r="BLS198" s="255"/>
      <c r="BLT198" s="255"/>
      <c r="BLU198" s="255"/>
      <c r="BLV198" s="255"/>
      <c r="BLW198" s="255"/>
      <c r="BLX198" s="255"/>
      <c r="BLY198" s="255"/>
      <c r="BLZ198" s="255"/>
      <c r="BMA198" s="255"/>
      <c r="BMB198" s="255"/>
      <c r="BMC198" s="255"/>
      <c r="BMD198" s="255"/>
      <c r="BME198" s="255"/>
      <c r="BMF198" s="255"/>
      <c r="BMG198" s="255"/>
      <c r="BMH198" s="255"/>
      <c r="BMI198" s="255"/>
      <c r="BMJ198" s="255"/>
      <c r="BMK198" s="255"/>
      <c r="BML198" s="255"/>
      <c r="BMM198" s="255"/>
      <c r="BMN198" s="255"/>
      <c r="BMO198" s="255"/>
      <c r="BMP198" s="255"/>
      <c r="BMQ198" s="255"/>
      <c r="BMR198" s="255"/>
      <c r="BMS198" s="255"/>
      <c r="BMT198" s="255"/>
      <c r="BMU198" s="255"/>
      <c r="BMV198" s="255"/>
      <c r="BMW198" s="255"/>
      <c r="BMX198" s="255"/>
      <c r="BMY198" s="255"/>
      <c r="BMZ198" s="255"/>
      <c r="BNA198" s="255"/>
      <c r="BNB198" s="255"/>
      <c r="BNC198" s="255"/>
      <c r="BND198" s="255"/>
      <c r="BNE198" s="255"/>
      <c r="BNF198" s="255"/>
      <c r="BNG198" s="255"/>
      <c r="BNH198" s="255"/>
      <c r="BNI198" s="255"/>
      <c r="BNJ198" s="255"/>
      <c r="BNK198" s="255"/>
      <c r="BNL198" s="255"/>
      <c r="BNM198" s="255"/>
      <c r="BNN198" s="255"/>
      <c r="BNO198" s="255"/>
      <c r="BNP198" s="255"/>
      <c r="BNQ198" s="255"/>
      <c r="BNR198" s="255"/>
      <c r="BNS198" s="255"/>
      <c r="BNT198" s="255"/>
      <c r="BNU198" s="255"/>
      <c r="BNV198" s="255"/>
      <c r="BNW198" s="255"/>
      <c r="BNX198" s="255"/>
      <c r="BNY198" s="255"/>
      <c r="BNZ198" s="255"/>
      <c r="BOA198" s="255"/>
      <c r="BOB198" s="255"/>
      <c r="BOC198" s="255"/>
      <c r="BOD198" s="255"/>
      <c r="BOE198" s="255"/>
      <c r="BOF198" s="255"/>
      <c r="BOG198" s="255"/>
      <c r="BOH198" s="255"/>
      <c r="BOI198" s="255"/>
      <c r="BOJ198" s="255"/>
      <c r="BOK198" s="255"/>
      <c r="BOL198" s="255"/>
      <c r="BOM198" s="255"/>
      <c r="BON198" s="255"/>
      <c r="BOO198" s="255"/>
      <c r="BOP198" s="255"/>
      <c r="BOQ198" s="255"/>
      <c r="BOR198" s="255"/>
      <c r="BOS198" s="255"/>
      <c r="BOT198" s="255"/>
      <c r="BOU198" s="255"/>
      <c r="BOV198" s="255"/>
      <c r="BOW198" s="255"/>
      <c r="BOX198" s="255"/>
      <c r="BOY198" s="255"/>
      <c r="BOZ198" s="255"/>
      <c r="BPA198" s="255"/>
      <c r="BPB198" s="255"/>
      <c r="BPC198" s="255"/>
      <c r="BPD198" s="255"/>
      <c r="BPE198" s="255"/>
      <c r="BPF198" s="255"/>
      <c r="BPG198" s="255"/>
      <c r="BPH198" s="255"/>
      <c r="BPI198" s="255"/>
      <c r="BPJ198" s="255"/>
      <c r="BPK198" s="255"/>
      <c r="BPL198" s="255"/>
      <c r="BPM198" s="255"/>
      <c r="BPN198" s="255"/>
      <c r="BPO198" s="255"/>
      <c r="BPP198" s="255"/>
      <c r="BPQ198" s="255"/>
      <c r="BPR198" s="255"/>
      <c r="BPS198" s="255"/>
      <c r="BPT198" s="255"/>
      <c r="BPU198" s="255"/>
      <c r="BPV198" s="255"/>
      <c r="BPW198" s="255"/>
      <c r="BPX198" s="255"/>
      <c r="BPY198" s="255"/>
      <c r="BPZ198" s="255"/>
      <c r="BQA198" s="255"/>
      <c r="BQB198" s="255"/>
      <c r="BQC198" s="255"/>
      <c r="BQD198" s="255"/>
      <c r="BQE198" s="255"/>
      <c r="BQF198" s="255"/>
      <c r="BQG198" s="255"/>
      <c r="BQH198" s="255"/>
      <c r="BQI198" s="255"/>
      <c r="BQJ198" s="255"/>
      <c r="BQK198" s="255"/>
      <c r="BQL198" s="255"/>
      <c r="BQM198" s="255"/>
      <c r="BQN198" s="255"/>
      <c r="BQO198" s="255"/>
      <c r="BQP198" s="255"/>
      <c r="BQQ198" s="255"/>
      <c r="BQR198" s="255"/>
      <c r="BQS198" s="255"/>
      <c r="BQT198" s="255"/>
      <c r="BQU198" s="255"/>
      <c r="BQV198" s="255"/>
      <c r="BQW198" s="255"/>
      <c r="BQX198" s="255"/>
      <c r="BQY198" s="255"/>
      <c r="BQZ198" s="255"/>
      <c r="BRA198" s="255"/>
      <c r="BRB198" s="255"/>
      <c r="BRC198" s="255"/>
      <c r="BRD198" s="255"/>
      <c r="BRE198" s="255"/>
      <c r="BRF198" s="255"/>
      <c r="BRG198" s="255"/>
      <c r="BRH198" s="255"/>
      <c r="BRI198" s="255"/>
      <c r="BRJ198" s="255"/>
      <c r="BRK198" s="255"/>
      <c r="BRL198" s="255"/>
      <c r="BRM198" s="255"/>
      <c r="BRN198" s="255"/>
      <c r="BRO198" s="255"/>
      <c r="BRP198" s="255"/>
      <c r="BRQ198" s="255"/>
      <c r="BRR198" s="255"/>
      <c r="BRS198" s="255"/>
      <c r="BRT198" s="255"/>
      <c r="BRU198" s="255"/>
      <c r="BRV198" s="255"/>
      <c r="BRW198" s="255"/>
      <c r="BRX198" s="255"/>
      <c r="BRY198" s="255"/>
      <c r="BRZ198" s="255"/>
      <c r="BSA198" s="255"/>
      <c r="BSB198" s="255"/>
      <c r="BSC198" s="255"/>
      <c r="BSD198" s="255"/>
      <c r="BSE198" s="255"/>
      <c r="BSF198" s="255"/>
      <c r="BSG198" s="255"/>
      <c r="BSH198" s="255"/>
      <c r="BSI198" s="255"/>
      <c r="BSJ198" s="255"/>
      <c r="BSK198" s="255"/>
      <c r="BSL198" s="255"/>
      <c r="BSM198" s="255"/>
      <c r="BSN198" s="255"/>
      <c r="BSO198" s="255"/>
      <c r="BSP198" s="255"/>
      <c r="BSQ198" s="255"/>
      <c r="BSR198" s="255"/>
      <c r="BSS198" s="255"/>
      <c r="BST198" s="255"/>
      <c r="BSU198" s="255"/>
      <c r="BSV198" s="255"/>
      <c r="BSW198" s="255"/>
      <c r="BSX198" s="255"/>
      <c r="BSY198" s="255"/>
      <c r="BSZ198" s="255"/>
      <c r="BTA198" s="255"/>
      <c r="BTB198" s="255"/>
      <c r="BTC198" s="255"/>
      <c r="BTD198" s="255"/>
      <c r="BTE198" s="255"/>
      <c r="BTF198" s="255"/>
      <c r="BTG198" s="255"/>
      <c r="BTH198" s="255"/>
      <c r="BTI198" s="255"/>
      <c r="BTJ198" s="255"/>
      <c r="BTK198" s="255"/>
      <c r="BTL198" s="255"/>
      <c r="BTM198" s="255"/>
      <c r="BTN198" s="255"/>
      <c r="BTO198" s="255"/>
      <c r="BTP198" s="255"/>
      <c r="BTQ198" s="255"/>
      <c r="BTR198" s="255"/>
      <c r="BTS198" s="255"/>
      <c r="BTT198" s="255"/>
      <c r="BTU198" s="255"/>
      <c r="BTV198" s="255"/>
      <c r="BTW198" s="255"/>
      <c r="BTX198" s="255"/>
      <c r="BTY198" s="255"/>
      <c r="BTZ198" s="255"/>
      <c r="BUA198" s="255"/>
      <c r="BUB198" s="255"/>
      <c r="BUC198" s="255"/>
      <c r="BUD198" s="255"/>
      <c r="BUE198" s="255"/>
      <c r="BUF198" s="255"/>
      <c r="BUG198" s="255"/>
      <c r="BUH198" s="255"/>
      <c r="BUI198" s="255"/>
      <c r="BUJ198" s="255"/>
      <c r="BUK198" s="255"/>
      <c r="BUL198" s="255"/>
      <c r="BUM198" s="255"/>
      <c r="BUN198" s="255"/>
      <c r="BUO198" s="255"/>
      <c r="BUP198" s="255"/>
      <c r="BUQ198" s="255"/>
      <c r="BUR198" s="255"/>
      <c r="BUS198" s="255"/>
      <c r="BUT198" s="255"/>
      <c r="BUU198" s="255"/>
      <c r="BUV198" s="255"/>
      <c r="BUW198" s="255"/>
      <c r="BUX198" s="255"/>
      <c r="BUY198" s="255"/>
      <c r="BUZ198" s="255"/>
      <c r="BVA198" s="255"/>
      <c r="BVB198" s="255"/>
      <c r="BVC198" s="255"/>
      <c r="BVD198" s="255"/>
      <c r="BVE198" s="255"/>
      <c r="BVF198" s="255"/>
      <c r="BVG198" s="255"/>
      <c r="BVH198" s="255"/>
      <c r="BVI198" s="255"/>
      <c r="BVJ198" s="255"/>
      <c r="BVK198" s="255"/>
      <c r="BVL198" s="255"/>
      <c r="BVM198" s="255"/>
      <c r="BVN198" s="255"/>
      <c r="BVO198" s="255"/>
      <c r="BVP198" s="255"/>
      <c r="BVQ198" s="255"/>
      <c r="BVR198" s="255"/>
      <c r="BVS198" s="255"/>
      <c r="BVT198" s="255"/>
      <c r="BVU198" s="255"/>
      <c r="BVV198" s="255"/>
      <c r="BVW198" s="255"/>
      <c r="BVX198" s="255"/>
      <c r="BVY198" s="255"/>
      <c r="BVZ198" s="255"/>
      <c r="BWA198" s="255"/>
      <c r="BWB198" s="255"/>
      <c r="BWC198" s="255"/>
      <c r="BWD198" s="255"/>
      <c r="BWE198" s="255"/>
      <c r="BWF198" s="255"/>
      <c r="BWG198" s="255"/>
      <c r="BWH198" s="255"/>
      <c r="BWI198" s="255"/>
      <c r="BWJ198" s="255"/>
      <c r="BWK198" s="255"/>
      <c r="BWL198" s="255"/>
      <c r="BWM198" s="255"/>
      <c r="BWN198" s="255"/>
      <c r="BWO198" s="255"/>
      <c r="BWP198" s="255"/>
      <c r="BWQ198" s="255"/>
      <c r="BWR198" s="255"/>
      <c r="BWS198" s="255"/>
      <c r="BWT198" s="255"/>
      <c r="BWU198" s="255"/>
      <c r="BWV198" s="255"/>
      <c r="BWW198" s="255"/>
      <c r="BWX198" s="255"/>
      <c r="BWY198" s="255"/>
      <c r="BWZ198" s="255"/>
      <c r="BXA198" s="255"/>
      <c r="BXB198" s="255"/>
      <c r="BXC198" s="255"/>
      <c r="BXD198" s="255"/>
      <c r="BXE198" s="255"/>
      <c r="BXF198" s="255"/>
      <c r="BXG198" s="255"/>
      <c r="BXH198" s="255"/>
      <c r="BXI198" s="255"/>
      <c r="BXJ198" s="255"/>
      <c r="BXK198" s="255"/>
      <c r="BXL198" s="255"/>
      <c r="BXM198" s="255"/>
      <c r="BXN198" s="255"/>
      <c r="BXO198" s="255"/>
      <c r="BXP198" s="255"/>
      <c r="BXQ198" s="255"/>
      <c r="BXR198" s="255"/>
      <c r="BXS198" s="255"/>
      <c r="BXT198" s="255"/>
      <c r="BXU198" s="255"/>
      <c r="BXV198" s="255"/>
      <c r="BXW198" s="255"/>
      <c r="BXX198" s="255"/>
      <c r="BXY198" s="255"/>
      <c r="BXZ198" s="255"/>
      <c r="BYA198" s="255"/>
      <c r="BYB198" s="255"/>
      <c r="BYC198" s="255"/>
      <c r="BYD198" s="255"/>
      <c r="BYE198" s="255"/>
      <c r="BYF198" s="255"/>
      <c r="BYG198" s="255"/>
      <c r="BYH198" s="255"/>
      <c r="BYI198" s="255"/>
      <c r="BYJ198" s="255"/>
      <c r="BYK198" s="255"/>
      <c r="BYL198" s="255"/>
      <c r="BYM198" s="255"/>
      <c r="BYN198" s="255"/>
      <c r="BYO198" s="255"/>
      <c r="BYP198" s="255"/>
      <c r="BYQ198" s="255"/>
      <c r="BYR198" s="255"/>
      <c r="BYS198" s="255"/>
      <c r="BYT198" s="255"/>
      <c r="BYU198" s="255"/>
      <c r="BYV198" s="255"/>
      <c r="BYW198" s="255"/>
      <c r="BYX198" s="255"/>
      <c r="BYY198" s="255"/>
      <c r="BYZ198" s="255"/>
      <c r="BZA198" s="255"/>
      <c r="BZB198" s="255"/>
      <c r="BZC198" s="255"/>
      <c r="BZD198" s="255"/>
      <c r="BZE198" s="255"/>
      <c r="BZF198" s="255"/>
      <c r="BZG198" s="255"/>
      <c r="BZH198" s="255"/>
      <c r="BZI198" s="255"/>
      <c r="BZJ198" s="255"/>
      <c r="BZK198" s="255"/>
      <c r="BZL198" s="255"/>
      <c r="BZM198" s="255"/>
      <c r="BZN198" s="255"/>
      <c r="BZO198" s="255"/>
      <c r="BZP198" s="255"/>
      <c r="BZQ198" s="255"/>
      <c r="BZR198" s="255"/>
      <c r="BZS198" s="255"/>
      <c r="BZT198" s="255"/>
      <c r="BZU198" s="255"/>
      <c r="BZV198" s="255"/>
      <c r="BZW198" s="255"/>
      <c r="BZX198" s="255"/>
      <c r="BZY198" s="255"/>
      <c r="BZZ198" s="255"/>
      <c r="CAA198" s="255"/>
      <c r="CAB198" s="255"/>
      <c r="CAC198" s="255"/>
      <c r="CAD198" s="255"/>
      <c r="CAE198" s="255"/>
      <c r="CAF198" s="255"/>
      <c r="CAG198" s="255"/>
      <c r="CAH198" s="255"/>
      <c r="CAI198" s="255"/>
      <c r="CAJ198" s="255"/>
      <c r="CAK198" s="255"/>
      <c r="CAL198" s="255"/>
      <c r="CAM198" s="255"/>
      <c r="CAN198" s="255"/>
      <c r="CAO198" s="255"/>
      <c r="CAP198" s="255"/>
      <c r="CAQ198" s="255"/>
      <c r="CAR198" s="255"/>
      <c r="CAS198" s="255"/>
      <c r="CAT198" s="255"/>
      <c r="CAU198" s="255"/>
      <c r="CAV198" s="255"/>
      <c r="CAW198" s="255"/>
      <c r="CAX198" s="255"/>
      <c r="CAY198" s="255"/>
      <c r="CAZ198" s="255"/>
      <c r="CBA198" s="255"/>
      <c r="CBB198" s="255"/>
      <c r="CBC198" s="255"/>
      <c r="CBD198" s="255"/>
      <c r="CBE198" s="255"/>
      <c r="CBF198" s="255"/>
      <c r="CBG198" s="255"/>
      <c r="CBH198" s="255"/>
      <c r="CBI198" s="255"/>
      <c r="CBJ198" s="255"/>
      <c r="CBK198" s="255"/>
      <c r="CBL198" s="255"/>
      <c r="CBM198" s="255"/>
      <c r="CBN198" s="255"/>
      <c r="CBO198" s="255"/>
      <c r="CBP198" s="255"/>
      <c r="CBQ198" s="255"/>
      <c r="CBR198" s="255"/>
      <c r="CBS198" s="255"/>
      <c r="CBT198" s="255"/>
      <c r="CBU198" s="255"/>
      <c r="CBV198" s="255"/>
      <c r="CBW198" s="255"/>
      <c r="CBX198" s="255"/>
      <c r="CBY198" s="255"/>
      <c r="CBZ198" s="255"/>
      <c r="CCA198" s="255"/>
      <c r="CCB198" s="255"/>
      <c r="CCC198" s="255"/>
      <c r="CCD198" s="255"/>
      <c r="CCE198" s="255"/>
      <c r="CCF198" s="255"/>
      <c r="CCG198" s="255"/>
      <c r="CCH198" s="255"/>
      <c r="CCI198" s="255"/>
      <c r="CCJ198" s="255"/>
      <c r="CCK198" s="255"/>
      <c r="CCL198" s="255"/>
      <c r="CCM198" s="255"/>
      <c r="CCN198" s="255"/>
      <c r="CCO198" s="255"/>
      <c r="CCP198" s="255"/>
      <c r="CCQ198" s="255"/>
      <c r="CCR198" s="255"/>
      <c r="CCS198" s="255"/>
      <c r="CCT198" s="255"/>
      <c r="CCU198" s="255"/>
      <c r="CCV198" s="255"/>
      <c r="CCW198" s="255"/>
      <c r="CCX198" s="255"/>
      <c r="CCY198" s="255"/>
      <c r="CCZ198" s="255"/>
      <c r="CDA198" s="255"/>
      <c r="CDB198" s="255"/>
      <c r="CDC198" s="255"/>
      <c r="CDD198" s="255"/>
      <c r="CDE198" s="255"/>
      <c r="CDF198" s="255"/>
      <c r="CDG198" s="255"/>
      <c r="CDH198" s="255"/>
      <c r="CDI198" s="255"/>
      <c r="CDJ198" s="255"/>
      <c r="CDK198" s="255"/>
      <c r="CDL198" s="255"/>
      <c r="CDM198" s="255"/>
      <c r="CDN198" s="255"/>
      <c r="CDO198" s="255"/>
      <c r="CDP198" s="255"/>
      <c r="CDQ198" s="255"/>
      <c r="CDR198" s="255"/>
      <c r="CDS198" s="255"/>
      <c r="CDT198" s="255"/>
      <c r="CDU198" s="255"/>
      <c r="CDV198" s="255"/>
      <c r="CDW198" s="255"/>
      <c r="CDX198" s="255"/>
      <c r="CDY198" s="255"/>
      <c r="CDZ198" s="255"/>
      <c r="CEA198" s="255"/>
      <c r="CEB198" s="255"/>
      <c r="CEC198" s="255"/>
      <c r="CED198" s="255"/>
      <c r="CEE198" s="255"/>
      <c r="CEF198" s="255"/>
      <c r="CEG198" s="255"/>
      <c r="CEH198" s="255"/>
      <c r="CEI198" s="255"/>
      <c r="CEJ198" s="255"/>
      <c r="CEK198" s="255"/>
      <c r="CEL198" s="255"/>
      <c r="CEM198" s="255"/>
      <c r="CEN198" s="255"/>
      <c r="CEO198" s="255"/>
      <c r="CEP198" s="255"/>
      <c r="CEQ198" s="255"/>
      <c r="CER198" s="255"/>
      <c r="CES198" s="255"/>
      <c r="CET198" s="255"/>
      <c r="CEU198" s="255"/>
      <c r="CEV198" s="255"/>
      <c r="CEW198" s="255"/>
      <c r="CEX198" s="255"/>
      <c r="CEY198" s="255"/>
      <c r="CEZ198" s="255"/>
      <c r="CFA198" s="255"/>
      <c r="CFB198" s="255"/>
      <c r="CFC198" s="255"/>
      <c r="CFD198" s="255"/>
      <c r="CFE198" s="255"/>
      <c r="CFF198" s="255"/>
      <c r="CFG198" s="255"/>
      <c r="CFH198" s="255"/>
      <c r="CFI198" s="255"/>
      <c r="CFJ198" s="255"/>
      <c r="CFK198" s="255"/>
      <c r="CFL198" s="255"/>
      <c r="CFM198" s="255"/>
      <c r="CFN198" s="255"/>
      <c r="CFO198" s="255"/>
      <c r="CFP198" s="255"/>
      <c r="CFQ198" s="255"/>
      <c r="CFR198" s="255"/>
      <c r="CFS198" s="255"/>
      <c r="CFT198" s="255"/>
      <c r="CFU198" s="255"/>
      <c r="CFV198" s="255"/>
      <c r="CFW198" s="255"/>
      <c r="CFX198" s="255"/>
      <c r="CFY198" s="255"/>
      <c r="CFZ198" s="255"/>
      <c r="CGA198" s="255"/>
      <c r="CGB198" s="255"/>
      <c r="CGC198" s="255"/>
      <c r="CGD198" s="255"/>
      <c r="CGE198" s="255"/>
      <c r="CGF198" s="255"/>
      <c r="CGG198" s="255"/>
      <c r="CGH198" s="255"/>
      <c r="CGI198" s="255"/>
      <c r="CGJ198" s="255"/>
      <c r="CGK198" s="255"/>
      <c r="CGL198" s="255"/>
      <c r="CGM198" s="255"/>
      <c r="CGN198" s="255"/>
      <c r="CGO198" s="255"/>
      <c r="CGP198" s="255"/>
      <c r="CGQ198" s="255"/>
      <c r="CGR198" s="255"/>
      <c r="CGS198" s="255"/>
      <c r="CGT198" s="255"/>
      <c r="CGU198" s="255"/>
      <c r="CGV198" s="255"/>
      <c r="CGW198" s="255"/>
      <c r="CGX198" s="255"/>
      <c r="CGY198" s="255"/>
      <c r="CGZ198" s="255"/>
      <c r="CHA198" s="255"/>
      <c r="CHB198" s="255"/>
      <c r="CHC198" s="255"/>
      <c r="CHD198" s="255"/>
      <c r="CHE198" s="255"/>
      <c r="CHF198" s="255"/>
      <c r="CHG198" s="255"/>
      <c r="CHH198" s="255"/>
      <c r="CHI198" s="255"/>
      <c r="CHJ198" s="255"/>
      <c r="CHK198" s="255"/>
      <c r="CHL198" s="255"/>
      <c r="CHM198" s="255"/>
      <c r="CHN198" s="255"/>
      <c r="CHO198" s="255"/>
      <c r="CHP198" s="255"/>
      <c r="CHQ198" s="255"/>
      <c r="CHR198" s="255"/>
      <c r="CHS198" s="255"/>
      <c r="CHT198" s="255"/>
      <c r="CHU198" s="255"/>
      <c r="CHV198" s="255"/>
      <c r="CHW198" s="255"/>
      <c r="CHX198" s="255"/>
      <c r="CHY198" s="255"/>
      <c r="CHZ198" s="255"/>
      <c r="CIA198" s="255"/>
      <c r="CIB198" s="255"/>
      <c r="CIC198" s="255"/>
      <c r="CID198" s="255"/>
      <c r="CIE198" s="255"/>
      <c r="CIF198" s="255"/>
      <c r="CIG198" s="255"/>
      <c r="CIH198" s="255"/>
      <c r="CII198" s="255"/>
      <c r="CIJ198" s="255"/>
      <c r="CIK198" s="255"/>
      <c r="CIL198" s="255"/>
      <c r="CIM198" s="255"/>
      <c r="CIN198" s="255"/>
      <c r="CIO198" s="255"/>
      <c r="CIP198" s="255"/>
      <c r="CIQ198" s="255"/>
      <c r="CIR198" s="255"/>
      <c r="CIS198" s="255"/>
      <c r="CIT198" s="255"/>
      <c r="CIU198" s="255"/>
      <c r="CIV198" s="255"/>
      <c r="CIW198" s="255"/>
      <c r="CIX198" s="255"/>
      <c r="CIY198" s="255"/>
      <c r="CIZ198" s="255"/>
      <c r="CJA198" s="255"/>
      <c r="CJB198" s="255"/>
      <c r="CJC198" s="255"/>
      <c r="CJD198" s="255"/>
      <c r="CJE198" s="255"/>
      <c r="CJF198" s="255"/>
      <c r="CJG198" s="255"/>
      <c r="CJH198" s="255"/>
      <c r="CJI198" s="255"/>
      <c r="CJJ198" s="255"/>
      <c r="CJK198" s="255"/>
      <c r="CJL198" s="255"/>
      <c r="CJM198" s="255"/>
      <c r="CJN198" s="255"/>
      <c r="CJO198" s="255"/>
      <c r="CJP198" s="255"/>
      <c r="CJQ198" s="255"/>
      <c r="CJR198" s="255"/>
      <c r="CJS198" s="255"/>
      <c r="CJT198" s="255"/>
      <c r="CJU198" s="255"/>
      <c r="CJV198" s="255"/>
      <c r="CJW198" s="255"/>
      <c r="CJX198" s="255"/>
      <c r="CJY198" s="255"/>
      <c r="CJZ198" s="255"/>
      <c r="CKA198" s="255"/>
      <c r="CKB198" s="255"/>
      <c r="CKC198" s="255"/>
      <c r="CKD198" s="255"/>
      <c r="CKE198" s="255"/>
      <c r="CKF198" s="255"/>
      <c r="CKG198" s="255"/>
      <c r="CKH198" s="255"/>
      <c r="CKI198" s="255"/>
      <c r="CKJ198" s="255"/>
      <c r="CKK198" s="255"/>
      <c r="CKL198" s="255"/>
      <c r="CKM198" s="255"/>
      <c r="CKN198" s="255"/>
      <c r="CKO198" s="255"/>
      <c r="CKP198" s="255"/>
      <c r="CKQ198" s="255"/>
      <c r="CKR198" s="255"/>
      <c r="CKS198" s="255"/>
      <c r="CKT198" s="255"/>
      <c r="CKU198" s="255"/>
      <c r="CKV198" s="255"/>
      <c r="CKW198" s="255"/>
      <c r="CKX198" s="255"/>
      <c r="CKY198" s="255"/>
      <c r="CKZ198" s="255"/>
      <c r="CLA198" s="255"/>
      <c r="CLB198" s="255"/>
      <c r="CLC198" s="255"/>
      <c r="CLD198" s="255"/>
      <c r="CLE198" s="255"/>
      <c r="CLF198" s="255"/>
      <c r="CLG198" s="255"/>
      <c r="CLH198" s="255"/>
      <c r="CLI198" s="255"/>
      <c r="CLJ198" s="255"/>
      <c r="CLK198" s="255"/>
      <c r="CLL198" s="255"/>
      <c r="CLM198" s="255"/>
      <c r="CLN198" s="255"/>
      <c r="CLO198" s="255"/>
      <c r="CLP198" s="255"/>
      <c r="CLQ198" s="255"/>
      <c r="CLR198" s="255"/>
      <c r="CLS198" s="255"/>
      <c r="CLT198" s="255"/>
      <c r="CLU198" s="255"/>
      <c r="CLV198" s="255"/>
      <c r="CLW198" s="255"/>
      <c r="CLX198" s="255"/>
      <c r="CLY198" s="255"/>
      <c r="CLZ198" s="255"/>
      <c r="CMA198" s="255"/>
      <c r="CMB198" s="255"/>
      <c r="CMC198" s="255"/>
      <c r="CMD198" s="255"/>
      <c r="CME198" s="255"/>
      <c r="CMF198" s="255"/>
      <c r="CMG198" s="255"/>
      <c r="CMH198" s="255"/>
      <c r="CMI198" s="255"/>
      <c r="CMJ198" s="255"/>
      <c r="CMK198" s="255"/>
      <c r="CML198" s="255"/>
      <c r="CMM198" s="255"/>
      <c r="CMN198" s="255"/>
      <c r="CMO198" s="255"/>
      <c r="CMP198" s="255"/>
      <c r="CMQ198" s="255"/>
      <c r="CMR198" s="255"/>
      <c r="CMS198" s="255"/>
      <c r="CMT198" s="255"/>
      <c r="CMU198" s="255"/>
      <c r="CMV198" s="255"/>
      <c r="CMW198" s="255"/>
      <c r="CMX198" s="255"/>
      <c r="CMY198" s="255"/>
      <c r="CMZ198" s="255"/>
      <c r="CNA198" s="255"/>
      <c r="CNB198" s="255"/>
      <c r="CNC198" s="255"/>
      <c r="CND198" s="255"/>
      <c r="CNE198" s="255"/>
      <c r="CNF198" s="255"/>
      <c r="CNG198" s="255"/>
      <c r="CNH198" s="255"/>
      <c r="CNI198" s="255"/>
      <c r="CNJ198" s="255"/>
      <c r="CNK198" s="255"/>
      <c r="CNL198" s="255"/>
      <c r="CNM198" s="255"/>
      <c r="CNN198" s="255"/>
      <c r="CNO198" s="255"/>
      <c r="CNP198" s="255"/>
      <c r="CNQ198" s="255"/>
      <c r="CNR198" s="255"/>
      <c r="CNS198" s="255"/>
      <c r="CNT198" s="255"/>
      <c r="CNU198" s="255"/>
      <c r="CNV198" s="255"/>
      <c r="CNW198" s="255"/>
      <c r="CNX198" s="255"/>
      <c r="CNY198" s="255"/>
      <c r="CNZ198" s="255"/>
      <c r="COA198" s="255"/>
      <c r="COB198" s="255"/>
      <c r="COC198" s="255"/>
      <c r="COD198" s="255"/>
      <c r="COE198" s="255"/>
      <c r="COF198" s="255"/>
      <c r="COG198" s="255"/>
      <c r="COH198" s="255"/>
      <c r="COI198" s="255"/>
      <c r="COJ198" s="255"/>
      <c r="COK198" s="255"/>
      <c r="COL198" s="255"/>
      <c r="COM198" s="255"/>
      <c r="CON198" s="255"/>
      <c r="COO198" s="255"/>
      <c r="COP198" s="255"/>
      <c r="COQ198" s="255"/>
      <c r="COR198" s="255"/>
      <c r="COS198" s="255"/>
      <c r="COT198" s="255"/>
      <c r="COU198" s="255"/>
      <c r="COV198" s="255"/>
      <c r="COW198" s="255"/>
      <c r="COX198" s="255"/>
      <c r="COY198" s="255"/>
      <c r="COZ198" s="255"/>
      <c r="CPA198" s="255"/>
      <c r="CPB198" s="255"/>
      <c r="CPC198" s="255"/>
      <c r="CPD198" s="255"/>
      <c r="CPE198" s="255"/>
      <c r="CPF198" s="255"/>
      <c r="CPG198" s="255"/>
      <c r="CPH198" s="255"/>
      <c r="CPI198" s="255"/>
      <c r="CPJ198" s="255"/>
      <c r="CPK198" s="255"/>
      <c r="CPL198" s="255"/>
      <c r="CPM198" s="255"/>
      <c r="CPN198" s="255"/>
      <c r="CPO198" s="255"/>
      <c r="CPP198" s="255"/>
      <c r="CPQ198" s="255"/>
      <c r="CPR198" s="255"/>
      <c r="CPS198" s="255"/>
      <c r="CPT198" s="255"/>
      <c r="CPU198" s="255"/>
      <c r="CPV198" s="255"/>
      <c r="CPW198" s="255"/>
      <c r="CPX198" s="255"/>
      <c r="CPY198" s="255"/>
      <c r="CPZ198" s="255"/>
      <c r="CQA198" s="255"/>
      <c r="CQB198" s="255"/>
      <c r="CQC198" s="255"/>
      <c r="CQD198" s="255"/>
      <c r="CQE198" s="255"/>
      <c r="CQF198" s="255"/>
      <c r="CQG198" s="255"/>
      <c r="CQH198" s="255"/>
      <c r="CQI198" s="255"/>
      <c r="CQJ198" s="255"/>
      <c r="CQK198" s="255"/>
      <c r="CQL198" s="255"/>
      <c r="CQM198" s="255"/>
      <c r="CQN198" s="255"/>
      <c r="CQO198" s="255"/>
      <c r="CQP198" s="255"/>
      <c r="CQQ198" s="255"/>
      <c r="CQR198" s="255"/>
      <c r="CQS198" s="255"/>
      <c r="CQT198" s="255"/>
      <c r="CQU198" s="255"/>
      <c r="CQV198" s="255"/>
      <c r="CQW198" s="255"/>
      <c r="CQX198" s="255"/>
      <c r="CQY198" s="255"/>
      <c r="CQZ198" s="255"/>
      <c r="CRA198" s="255"/>
      <c r="CRB198" s="255"/>
      <c r="CRC198" s="255"/>
      <c r="CRD198" s="255"/>
      <c r="CRE198" s="255"/>
      <c r="CRF198" s="255"/>
      <c r="CRG198" s="255"/>
      <c r="CRH198" s="255"/>
      <c r="CRI198" s="255"/>
      <c r="CRJ198" s="255"/>
      <c r="CRK198" s="255"/>
      <c r="CRL198" s="255"/>
      <c r="CRM198" s="255"/>
      <c r="CRN198" s="255"/>
      <c r="CRO198" s="255"/>
      <c r="CRP198" s="255"/>
      <c r="CRQ198" s="255"/>
      <c r="CRR198" s="255"/>
      <c r="CRS198" s="255"/>
      <c r="CRT198" s="255"/>
      <c r="CRU198" s="255"/>
      <c r="CRV198" s="255"/>
      <c r="CRW198" s="255"/>
      <c r="CRX198" s="255"/>
      <c r="CRY198" s="255"/>
      <c r="CRZ198" s="255"/>
      <c r="CSA198" s="255"/>
      <c r="CSB198" s="255"/>
      <c r="CSC198" s="255"/>
      <c r="CSD198" s="255"/>
      <c r="CSE198" s="255"/>
      <c r="CSF198" s="255"/>
      <c r="CSG198" s="255"/>
      <c r="CSH198" s="255"/>
      <c r="CSI198" s="255"/>
      <c r="CSJ198" s="255"/>
      <c r="CSK198" s="255"/>
      <c r="CSL198" s="255"/>
      <c r="CSM198" s="255"/>
      <c r="CSN198" s="255"/>
      <c r="CSO198" s="255"/>
      <c r="CSP198" s="255"/>
      <c r="CSQ198" s="255"/>
      <c r="CSR198" s="255"/>
      <c r="CSS198" s="255"/>
      <c r="CST198" s="255"/>
      <c r="CSU198" s="255"/>
      <c r="CSV198" s="255"/>
      <c r="CSW198" s="255"/>
      <c r="CSX198" s="255"/>
      <c r="CSY198" s="255"/>
      <c r="CSZ198" s="255"/>
      <c r="CTA198" s="255"/>
      <c r="CTB198" s="255"/>
      <c r="CTC198" s="255"/>
      <c r="CTD198" s="255"/>
      <c r="CTE198" s="255"/>
      <c r="CTF198" s="255"/>
      <c r="CTG198" s="255"/>
      <c r="CTH198" s="255"/>
      <c r="CTI198" s="255"/>
      <c r="CTJ198" s="255"/>
      <c r="CTK198" s="255"/>
      <c r="CTL198" s="255"/>
      <c r="CTM198" s="255"/>
      <c r="CTN198" s="255"/>
      <c r="CTO198" s="255"/>
      <c r="CTP198" s="255"/>
      <c r="CTQ198" s="255"/>
      <c r="CTR198" s="255"/>
      <c r="CTS198" s="255"/>
      <c r="CTT198" s="255"/>
      <c r="CTU198" s="255"/>
      <c r="CTV198" s="255"/>
      <c r="CTW198" s="255"/>
      <c r="CTX198" s="255"/>
      <c r="CTY198" s="255"/>
      <c r="CTZ198" s="255"/>
      <c r="CUA198" s="255"/>
      <c r="CUB198" s="255"/>
      <c r="CUC198" s="255"/>
      <c r="CUD198" s="255"/>
      <c r="CUE198" s="255"/>
      <c r="CUF198" s="255"/>
      <c r="CUG198" s="255"/>
      <c r="CUH198" s="255"/>
      <c r="CUI198" s="255"/>
      <c r="CUJ198" s="255"/>
      <c r="CUK198" s="255"/>
      <c r="CUL198" s="255"/>
      <c r="CUM198" s="255"/>
      <c r="CUN198" s="255"/>
      <c r="CUO198" s="255"/>
      <c r="CUP198" s="255"/>
      <c r="CUQ198" s="255"/>
      <c r="CUR198" s="255"/>
      <c r="CUS198" s="255"/>
      <c r="CUT198" s="255"/>
      <c r="CUU198" s="255"/>
      <c r="CUV198" s="255"/>
      <c r="CUW198" s="255"/>
      <c r="CUX198" s="255"/>
      <c r="CUY198" s="255"/>
      <c r="CUZ198" s="255"/>
      <c r="CVA198" s="255"/>
      <c r="CVB198" s="255"/>
      <c r="CVC198" s="255"/>
      <c r="CVD198" s="255"/>
      <c r="CVE198" s="255"/>
      <c r="CVF198" s="255"/>
      <c r="CVG198" s="255"/>
      <c r="CVH198" s="255"/>
      <c r="CVI198" s="255"/>
      <c r="CVJ198" s="255"/>
      <c r="CVK198" s="255"/>
      <c r="CVL198" s="255"/>
      <c r="CVM198" s="255"/>
      <c r="CVN198" s="255"/>
      <c r="CVO198" s="255"/>
      <c r="CVP198" s="255"/>
      <c r="CVQ198" s="255"/>
      <c r="CVR198" s="255"/>
      <c r="CVS198" s="255"/>
      <c r="CVT198" s="255"/>
      <c r="CVU198" s="255"/>
      <c r="CVV198" s="255"/>
      <c r="CVW198" s="255"/>
      <c r="CVX198" s="255"/>
      <c r="CVY198" s="255"/>
      <c r="CVZ198" s="255"/>
      <c r="CWA198" s="255"/>
      <c r="CWB198" s="255"/>
      <c r="CWC198" s="255"/>
      <c r="CWD198" s="255"/>
      <c r="CWE198" s="255"/>
      <c r="CWF198" s="255"/>
      <c r="CWG198" s="255"/>
      <c r="CWH198" s="255"/>
      <c r="CWI198" s="255"/>
      <c r="CWJ198" s="255"/>
      <c r="CWK198" s="255"/>
      <c r="CWL198" s="255"/>
      <c r="CWM198" s="255"/>
      <c r="CWN198" s="255"/>
      <c r="CWO198" s="255"/>
      <c r="CWP198" s="255"/>
      <c r="CWQ198" s="255"/>
      <c r="CWR198" s="255"/>
      <c r="CWS198" s="255"/>
      <c r="CWT198" s="255"/>
      <c r="CWU198" s="255"/>
      <c r="CWV198" s="255"/>
      <c r="CWW198" s="255"/>
      <c r="CWX198" s="255"/>
      <c r="CWY198" s="255"/>
      <c r="CWZ198" s="255"/>
      <c r="CXA198" s="255"/>
      <c r="CXB198" s="255"/>
      <c r="CXC198" s="255"/>
      <c r="CXD198" s="255"/>
      <c r="CXE198" s="255"/>
      <c r="CXF198" s="255"/>
      <c r="CXG198" s="255"/>
      <c r="CXH198" s="255"/>
      <c r="CXI198" s="255"/>
      <c r="CXJ198" s="255"/>
      <c r="CXK198" s="255"/>
      <c r="CXL198" s="255"/>
      <c r="CXM198" s="255"/>
      <c r="CXN198" s="255"/>
      <c r="CXO198" s="255"/>
      <c r="CXP198" s="255"/>
      <c r="CXQ198" s="255"/>
      <c r="CXR198" s="255"/>
      <c r="CXS198" s="255"/>
      <c r="CXT198" s="255"/>
      <c r="CXU198" s="255"/>
      <c r="CXV198" s="255"/>
      <c r="CXW198" s="255"/>
      <c r="CXX198" s="255"/>
      <c r="CXY198" s="255"/>
      <c r="CXZ198" s="255"/>
      <c r="CYA198" s="255"/>
      <c r="CYB198" s="255"/>
      <c r="CYC198" s="255"/>
      <c r="CYD198" s="255"/>
      <c r="CYE198" s="255"/>
      <c r="CYF198" s="255"/>
      <c r="CYG198" s="255"/>
      <c r="CYH198" s="255"/>
      <c r="CYI198" s="255"/>
      <c r="CYJ198" s="255"/>
      <c r="CYK198" s="255"/>
      <c r="CYL198" s="255"/>
      <c r="CYM198" s="255"/>
      <c r="CYN198" s="255"/>
      <c r="CYO198" s="255"/>
      <c r="CYP198" s="255"/>
      <c r="CYQ198" s="255"/>
      <c r="CYR198" s="255"/>
      <c r="CYS198" s="255"/>
      <c r="CYT198" s="255"/>
      <c r="CYU198" s="255"/>
      <c r="CYV198" s="255"/>
      <c r="CYW198" s="255"/>
      <c r="CYX198" s="255"/>
      <c r="CYY198" s="255"/>
      <c r="CYZ198" s="255"/>
      <c r="CZA198" s="255"/>
      <c r="CZB198" s="255"/>
      <c r="CZC198" s="255"/>
      <c r="CZD198" s="255"/>
      <c r="CZE198" s="255"/>
      <c r="CZF198" s="255"/>
      <c r="CZG198" s="255"/>
      <c r="CZH198" s="255"/>
      <c r="CZI198" s="255"/>
      <c r="CZJ198" s="255"/>
      <c r="CZK198" s="255"/>
      <c r="CZL198" s="255"/>
      <c r="CZM198" s="255"/>
      <c r="CZN198" s="255"/>
      <c r="CZO198" s="255"/>
      <c r="CZP198" s="255"/>
      <c r="CZQ198" s="255"/>
      <c r="CZR198" s="255"/>
      <c r="CZS198" s="255"/>
      <c r="CZT198" s="255"/>
      <c r="CZU198" s="255"/>
      <c r="CZV198" s="255"/>
      <c r="CZW198" s="255"/>
      <c r="CZX198" s="255"/>
      <c r="CZY198" s="255"/>
      <c r="CZZ198" s="255"/>
      <c r="DAA198" s="255"/>
      <c r="DAB198" s="255"/>
      <c r="DAC198" s="255"/>
      <c r="DAD198" s="255"/>
      <c r="DAE198" s="255"/>
      <c r="DAF198" s="255"/>
      <c r="DAG198" s="255"/>
      <c r="DAH198" s="255"/>
      <c r="DAI198" s="255"/>
      <c r="DAJ198" s="255"/>
      <c r="DAK198" s="255"/>
      <c r="DAL198" s="255"/>
      <c r="DAM198" s="255"/>
      <c r="DAN198" s="255"/>
      <c r="DAO198" s="255"/>
      <c r="DAP198" s="255"/>
      <c r="DAQ198" s="255"/>
      <c r="DAR198" s="255"/>
      <c r="DAS198" s="255"/>
      <c r="DAT198" s="255"/>
      <c r="DAU198" s="255"/>
      <c r="DAV198" s="255"/>
      <c r="DAW198" s="255"/>
      <c r="DAX198" s="255"/>
      <c r="DAY198" s="255"/>
      <c r="DAZ198" s="255"/>
      <c r="DBA198" s="255"/>
      <c r="DBB198" s="255"/>
      <c r="DBC198" s="255"/>
      <c r="DBD198" s="255"/>
      <c r="DBE198" s="255"/>
      <c r="DBF198" s="255"/>
      <c r="DBG198" s="255"/>
      <c r="DBH198" s="255"/>
      <c r="DBI198" s="255"/>
      <c r="DBJ198" s="255"/>
      <c r="DBK198" s="255"/>
      <c r="DBL198" s="255"/>
      <c r="DBM198" s="255"/>
      <c r="DBN198" s="255"/>
      <c r="DBO198" s="255"/>
      <c r="DBP198" s="255"/>
      <c r="DBQ198" s="255"/>
      <c r="DBR198" s="255"/>
      <c r="DBS198" s="255"/>
      <c r="DBT198" s="255"/>
      <c r="DBU198" s="255"/>
      <c r="DBV198" s="255"/>
      <c r="DBW198" s="255"/>
      <c r="DBX198" s="255"/>
      <c r="DBY198" s="255"/>
      <c r="DBZ198" s="255"/>
      <c r="DCA198" s="255"/>
      <c r="DCB198" s="255"/>
      <c r="DCC198" s="255"/>
      <c r="DCD198" s="255"/>
      <c r="DCE198" s="255"/>
      <c r="DCF198" s="255"/>
      <c r="DCG198" s="255"/>
      <c r="DCH198" s="255"/>
      <c r="DCI198" s="255"/>
      <c r="DCJ198" s="255"/>
      <c r="DCK198" s="255"/>
      <c r="DCL198" s="255"/>
      <c r="DCM198" s="255"/>
      <c r="DCN198" s="255"/>
      <c r="DCO198" s="255"/>
      <c r="DCP198" s="255"/>
      <c r="DCQ198" s="255"/>
      <c r="DCR198" s="255"/>
      <c r="DCS198" s="255"/>
      <c r="DCT198" s="255"/>
      <c r="DCU198" s="255"/>
      <c r="DCV198" s="255"/>
      <c r="DCW198" s="255"/>
      <c r="DCX198" s="255"/>
      <c r="DCY198" s="255"/>
      <c r="DCZ198" s="255"/>
      <c r="DDA198" s="255"/>
      <c r="DDB198" s="255"/>
      <c r="DDC198" s="255"/>
      <c r="DDD198" s="255"/>
      <c r="DDE198" s="255"/>
      <c r="DDF198" s="255"/>
      <c r="DDG198" s="255"/>
      <c r="DDH198" s="255"/>
      <c r="DDI198" s="255"/>
      <c r="DDJ198" s="255"/>
      <c r="DDK198" s="255"/>
      <c r="DDL198" s="255"/>
      <c r="DDM198" s="255"/>
      <c r="DDN198" s="255"/>
      <c r="DDO198" s="255"/>
      <c r="DDP198" s="255"/>
      <c r="DDQ198" s="255"/>
      <c r="DDR198" s="255"/>
      <c r="DDS198" s="255"/>
      <c r="DDT198" s="255"/>
      <c r="DDU198" s="255"/>
      <c r="DDV198" s="255"/>
      <c r="DDW198" s="255"/>
      <c r="DDX198" s="255"/>
      <c r="DDY198" s="255"/>
      <c r="DDZ198" s="255"/>
      <c r="DEA198" s="255"/>
      <c r="DEB198" s="255"/>
      <c r="DEC198" s="255"/>
      <c r="DED198" s="255"/>
      <c r="DEE198" s="255"/>
      <c r="DEF198" s="255"/>
      <c r="DEG198" s="255"/>
      <c r="DEH198" s="255"/>
      <c r="DEI198" s="255"/>
      <c r="DEJ198" s="255"/>
      <c r="DEK198" s="255"/>
      <c r="DEL198" s="255"/>
      <c r="DEM198" s="255"/>
      <c r="DEN198" s="255"/>
      <c r="DEO198" s="255"/>
      <c r="DEP198" s="255"/>
      <c r="DEQ198" s="255"/>
      <c r="DER198" s="255"/>
      <c r="DES198" s="255"/>
      <c r="DET198" s="255"/>
      <c r="DEU198" s="255"/>
      <c r="DEV198" s="255"/>
      <c r="DEW198" s="255"/>
      <c r="DEX198" s="255"/>
      <c r="DEY198" s="255"/>
      <c r="DEZ198" s="255"/>
      <c r="DFA198" s="255"/>
      <c r="DFB198" s="255"/>
      <c r="DFC198" s="255"/>
      <c r="DFD198" s="255"/>
      <c r="DFE198" s="255"/>
      <c r="DFF198" s="255"/>
      <c r="DFG198" s="255"/>
      <c r="DFH198" s="255"/>
      <c r="DFI198" s="255"/>
      <c r="DFJ198" s="255"/>
      <c r="DFK198" s="255"/>
      <c r="DFL198" s="255"/>
      <c r="DFM198" s="255"/>
      <c r="DFN198" s="255"/>
      <c r="DFO198" s="255"/>
      <c r="DFP198" s="255"/>
      <c r="DFQ198" s="255"/>
      <c r="DFR198" s="255"/>
      <c r="DFS198" s="255"/>
      <c r="DFT198" s="255"/>
      <c r="DFU198" s="255"/>
      <c r="DFV198" s="255"/>
      <c r="DFW198" s="255"/>
      <c r="DFX198" s="255"/>
      <c r="DFY198" s="255"/>
      <c r="DFZ198" s="255"/>
      <c r="DGA198" s="255"/>
      <c r="DGB198" s="255"/>
      <c r="DGC198" s="255"/>
      <c r="DGD198" s="255"/>
      <c r="DGE198" s="255"/>
      <c r="DGF198" s="255"/>
      <c r="DGG198" s="255"/>
      <c r="DGH198" s="255"/>
      <c r="DGI198" s="255"/>
      <c r="DGJ198" s="255"/>
      <c r="DGK198" s="255"/>
      <c r="DGL198" s="255"/>
      <c r="DGM198" s="255"/>
      <c r="DGN198" s="255"/>
      <c r="DGO198" s="255"/>
      <c r="DGP198" s="255"/>
      <c r="DGQ198" s="255"/>
      <c r="DGR198" s="255"/>
      <c r="DGS198" s="255"/>
      <c r="DGT198" s="255"/>
      <c r="DGU198" s="255"/>
      <c r="DGV198" s="255"/>
      <c r="DGW198" s="255"/>
      <c r="DGX198" s="255"/>
      <c r="DGY198" s="255"/>
      <c r="DGZ198" s="255"/>
      <c r="DHA198" s="255"/>
      <c r="DHB198" s="255"/>
      <c r="DHC198" s="255"/>
      <c r="DHD198" s="255"/>
      <c r="DHE198" s="255"/>
      <c r="DHF198" s="255"/>
      <c r="DHG198" s="255"/>
      <c r="DHH198" s="255"/>
      <c r="DHI198" s="255"/>
      <c r="DHJ198" s="255"/>
      <c r="DHK198" s="255"/>
      <c r="DHL198" s="255"/>
      <c r="DHM198" s="255"/>
      <c r="DHN198" s="255"/>
      <c r="DHO198" s="255"/>
      <c r="DHP198" s="255"/>
      <c r="DHQ198" s="255"/>
      <c r="DHR198" s="255"/>
      <c r="DHS198" s="255"/>
      <c r="DHT198" s="255"/>
      <c r="DHU198" s="255"/>
      <c r="DHV198" s="255"/>
      <c r="DHW198" s="255"/>
      <c r="DHX198" s="255"/>
      <c r="DHY198" s="255"/>
      <c r="DHZ198" s="255"/>
      <c r="DIA198" s="255"/>
      <c r="DIB198" s="255"/>
      <c r="DIC198" s="255"/>
      <c r="DID198" s="255"/>
      <c r="DIE198" s="255"/>
      <c r="DIF198" s="255"/>
      <c r="DIG198" s="255"/>
      <c r="DIH198" s="255"/>
      <c r="DII198" s="255"/>
      <c r="DIJ198" s="255"/>
      <c r="DIK198" s="255"/>
      <c r="DIL198" s="255"/>
      <c r="DIM198" s="255"/>
      <c r="DIN198" s="255"/>
      <c r="DIO198" s="255"/>
      <c r="DIP198" s="255"/>
      <c r="DIQ198" s="255"/>
      <c r="DIR198" s="255"/>
      <c r="DIS198" s="255"/>
      <c r="DIT198" s="255"/>
      <c r="DIU198" s="255"/>
      <c r="DIV198" s="255"/>
      <c r="DIW198" s="255"/>
      <c r="DIX198" s="255"/>
      <c r="DIY198" s="255"/>
      <c r="DIZ198" s="255"/>
      <c r="DJA198" s="255"/>
      <c r="DJB198" s="255"/>
      <c r="DJC198" s="255"/>
      <c r="DJD198" s="255"/>
      <c r="DJE198" s="255"/>
      <c r="DJF198" s="255"/>
      <c r="DJG198" s="255"/>
      <c r="DJH198" s="255"/>
      <c r="DJI198" s="255"/>
      <c r="DJJ198" s="255"/>
      <c r="DJK198" s="255"/>
      <c r="DJL198" s="255"/>
      <c r="DJM198" s="255"/>
      <c r="DJN198" s="255"/>
      <c r="DJO198" s="255"/>
      <c r="DJP198" s="255"/>
      <c r="DJQ198" s="255"/>
      <c r="DJR198" s="255"/>
      <c r="DJS198" s="255"/>
      <c r="DJT198" s="255"/>
      <c r="DJU198" s="255"/>
      <c r="DJV198" s="255"/>
      <c r="DJW198" s="255"/>
      <c r="DJX198" s="255"/>
      <c r="DJY198" s="255"/>
      <c r="DJZ198" s="255"/>
      <c r="DKA198" s="255"/>
      <c r="DKB198" s="255"/>
      <c r="DKC198" s="255"/>
      <c r="DKD198" s="255"/>
      <c r="DKE198" s="255"/>
      <c r="DKF198" s="255"/>
      <c r="DKG198" s="255"/>
      <c r="DKH198" s="255"/>
      <c r="DKI198" s="255"/>
      <c r="DKJ198" s="255"/>
      <c r="DKK198" s="255"/>
      <c r="DKL198" s="255"/>
      <c r="DKM198" s="255"/>
      <c r="DKN198" s="255"/>
      <c r="DKO198" s="255"/>
      <c r="DKP198" s="255"/>
      <c r="DKQ198" s="255"/>
      <c r="DKR198" s="255"/>
      <c r="DKS198" s="255"/>
      <c r="DKT198" s="255"/>
      <c r="DKU198" s="255"/>
      <c r="DKV198" s="255"/>
      <c r="DKW198" s="255"/>
      <c r="DKX198" s="255"/>
      <c r="DKY198" s="255"/>
      <c r="DKZ198" s="255"/>
      <c r="DLA198" s="255"/>
      <c r="DLB198" s="255"/>
      <c r="DLC198" s="255"/>
      <c r="DLD198" s="255"/>
      <c r="DLE198" s="255"/>
      <c r="DLF198" s="255"/>
      <c r="DLG198" s="255"/>
      <c r="DLH198" s="255"/>
      <c r="DLI198" s="255"/>
      <c r="DLJ198" s="255"/>
      <c r="DLK198" s="255"/>
      <c r="DLL198" s="255"/>
      <c r="DLM198" s="255"/>
      <c r="DLN198" s="255"/>
      <c r="DLO198" s="255"/>
      <c r="DLP198" s="255"/>
      <c r="DLQ198" s="255"/>
      <c r="DLR198" s="255"/>
      <c r="DLS198" s="255"/>
      <c r="DLT198" s="255"/>
      <c r="DLU198" s="255"/>
      <c r="DLV198" s="255"/>
      <c r="DLW198" s="255"/>
      <c r="DLX198" s="255"/>
      <c r="DLY198" s="255"/>
      <c r="DLZ198" s="255"/>
      <c r="DMA198" s="255"/>
      <c r="DMB198" s="255"/>
      <c r="DMC198" s="255"/>
      <c r="DMD198" s="255"/>
      <c r="DME198" s="255"/>
      <c r="DMF198" s="255"/>
      <c r="DMG198" s="255"/>
      <c r="DMH198" s="255"/>
      <c r="DMI198" s="255"/>
      <c r="DMJ198" s="255"/>
      <c r="DMK198" s="255"/>
      <c r="DML198" s="255"/>
      <c r="DMM198" s="255"/>
      <c r="DMN198" s="255"/>
      <c r="DMO198" s="255"/>
      <c r="DMP198" s="255"/>
      <c r="DMQ198" s="255"/>
      <c r="DMR198" s="255"/>
      <c r="DMS198" s="255"/>
      <c r="DMT198" s="255"/>
      <c r="DMU198" s="255"/>
      <c r="DMV198" s="255"/>
      <c r="DMW198" s="255"/>
      <c r="DMX198" s="255"/>
      <c r="DMY198" s="255"/>
      <c r="DMZ198" s="255"/>
      <c r="DNA198" s="255"/>
      <c r="DNB198" s="255"/>
      <c r="DNC198" s="255"/>
      <c r="DND198" s="255"/>
      <c r="DNE198" s="255"/>
      <c r="DNF198" s="255"/>
      <c r="DNG198" s="255"/>
      <c r="DNH198" s="255"/>
      <c r="DNI198" s="255"/>
      <c r="DNJ198" s="255"/>
      <c r="DNK198" s="255"/>
      <c r="DNL198" s="255"/>
      <c r="DNM198" s="255"/>
      <c r="DNN198" s="255"/>
      <c r="DNO198" s="255"/>
      <c r="DNP198" s="255"/>
      <c r="DNQ198" s="255"/>
      <c r="DNR198" s="255"/>
      <c r="DNS198" s="255"/>
      <c r="DNT198" s="255"/>
      <c r="DNU198" s="255"/>
      <c r="DNV198" s="255"/>
      <c r="DNW198" s="255"/>
      <c r="DNX198" s="255"/>
      <c r="DNY198" s="255"/>
      <c r="DNZ198" s="255"/>
      <c r="DOA198" s="255"/>
      <c r="DOB198" s="255"/>
      <c r="DOC198" s="255"/>
      <c r="DOD198" s="255"/>
      <c r="DOE198" s="255"/>
      <c r="DOF198" s="255"/>
      <c r="DOG198" s="255"/>
      <c r="DOH198" s="255"/>
      <c r="DOI198" s="255"/>
      <c r="DOJ198" s="255"/>
      <c r="DOK198" s="255"/>
      <c r="DOL198" s="255"/>
      <c r="DOM198" s="255"/>
      <c r="DON198" s="255"/>
      <c r="DOO198" s="255"/>
      <c r="DOP198" s="255"/>
      <c r="DOQ198" s="255"/>
      <c r="DOR198" s="255"/>
      <c r="DOS198" s="255"/>
      <c r="DOT198" s="255"/>
      <c r="DOU198" s="255"/>
      <c r="DOV198" s="255"/>
      <c r="DOW198" s="255"/>
      <c r="DOX198" s="255"/>
      <c r="DOY198" s="255"/>
      <c r="DOZ198" s="255"/>
      <c r="DPA198" s="255"/>
      <c r="DPB198" s="255"/>
      <c r="DPC198" s="255"/>
      <c r="DPD198" s="255"/>
      <c r="DPE198" s="255"/>
      <c r="DPF198" s="255"/>
      <c r="DPG198" s="255"/>
      <c r="DPH198" s="255"/>
      <c r="DPI198" s="255"/>
      <c r="DPJ198" s="255"/>
      <c r="DPK198" s="255"/>
      <c r="DPL198" s="255"/>
      <c r="DPM198" s="255"/>
      <c r="DPN198" s="255"/>
      <c r="DPO198" s="255"/>
      <c r="DPP198" s="255"/>
      <c r="DPQ198" s="255"/>
      <c r="DPR198" s="255"/>
      <c r="DPS198" s="255"/>
      <c r="DPT198" s="255"/>
      <c r="DPU198" s="255"/>
      <c r="DPV198" s="255"/>
      <c r="DPW198" s="255"/>
      <c r="DPX198" s="255"/>
      <c r="DPY198" s="255"/>
      <c r="DPZ198" s="255"/>
      <c r="DQA198" s="255"/>
      <c r="DQB198" s="255"/>
      <c r="DQC198" s="255"/>
      <c r="DQD198" s="255"/>
      <c r="DQE198" s="255"/>
      <c r="DQF198" s="255"/>
      <c r="DQG198" s="255"/>
      <c r="DQH198" s="255"/>
      <c r="DQI198" s="255"/>
      <c r="DQJ198" s="255"/>
      <c r="DQK198" s="255"/>
      <c r="DQL198" s="255"/>
      <c r="DQM198" s="255"/>
      <c r="DQN198" s="255"/>
      <c r="DQO198" s="255"/>
      <c r="DQP198" s="255"/>
      <c r="DQQ198" s="255"/>
      <c r="DQR198" s="255"/>
      <c r="DQS198" s="255"/>
      <c r="DQT198" s="255"/>
      <c r="DQU198" s="255"/>
      <c r="DQV198" s="255"/>
      <c r="DQW198" s="255"/>
      <c r="DQX198" s="255"/>
      <c r="DQY198" s="255"/>
      <c r="DQZ198" s="255"/>
      <c r="DRA198" s="255"/>
      <c r="DRB198" s="255"/>
      <c r="DRC198" s="255"/>
      <c r="DRD198" s="255"/>
      <c r="DRE198" s="255"/>
      <c r="DRF198" s="255"/>
      <c r="DRG198" s="255"/>
      <c r="DRH198" s="255"/>
      <c r="DRI198" s="255"/>
      <c r="DRJ198" s="255"/>
      <c r="DRK198" s="255"/>
      <c r="DRL198" s="255"/>
      <c r="DRM198" s="255"/>
      <c r="DRN198" s="255"/>
      <c r="DRO198" s="255"/>
      <c r="DRP198" s="255"/>
      <c r="DRQ198" s="255"/>
      <c r="DRR198" s="255"/>
      <c r="DRS198" s="255"/>
      <c r="DRT198" s="255"/>
      <c r="DRU198" s="255"/>
      <c r="DRV198" s="255"/>
      <c r="DRW198" s="255"/>
      <c r="DRX198" s="255"/>
      <c r="DRY198" s="255"/>
      <c r="DRZ198" s="255"/>
      <c r="DSA198" s="255"/>
      <c r="DSB198" s="255"/>
      <c r="DSC198" s="255"/>
      <c r="DSD198" s="255"/>
      <c r="DSE198" s="255"/>
      <c r="DSF198" s="255"/>
      <c r="DSG198" s="255"/>
      <c r="DSH198" s="255"/>
      <c r="DSI198" s="255"/>
      <c r="DSJ198" s="255"/>
      <c r="DSK198" s="255"/>
      <c r="DSL198" s="255"/>
      <c r="DSM198" s="255"/>
      <c r="DSN198" s="255"/>
      <c r="DSO198" s="255"/>
      <c r="DSP198" s="255"/>
      <c r="DSQ198" s="255"/>
      <c r="DSR198" s="255"/>
      <c r="DSS198" s="255"/>
      <c r="DST198" s="255"/>
      <c r="DSU198" s="255"/>
      <c r="DSV198" s="255"/>
      <c r="DSW198" s="255"/>
      <c r="DSX198" s="255"/>
      <c r="DSY198" s="255"/>
      <c r="DSZ198" s="255"/>
      <c r="DTA198" s="255"/>
      <c r="DTB198" s="255"/>
      <c r="DTC198" s="255"/>
      <c r="DTD198" s="255"/>
      <c r="DTE198" s="255"/>
      <c r="DTF198" s="255"/>
      <c r="DTG198" s="255"/>
      <c r="DTH198" s="255"/>
      <c r="DTI198" s="255"/>
      <c r="DTJ198" s="255"/>
      <c r="DTK198" s="255"/>
      <c r="DTL198" s="255"/>
      <c r="DTM198" s="255"/>
      <c r="DTN198" s="255"/>
      <c r="DTO198" s="255"/>
      <c r="DTP198" s="255"/>
      <c r="DTQ198" s="255"/>
      <c r="DTR198" s="255"/>
      <c r="DTS198" s="255"/>
      <c r="DTT198" s="255"/>
      <c r="DTU198" s="255"/>
      <c r="DTV198" s="255"/>
      <c r="DTW198" s="255"/>
      <c r="DTX198" s="255"/>
      <c r="DTY198" s="255"/>
      <c r="DTZ198" s="255"/>
      <c r="DUA198" s="255"/>
      <c r="DUB198" s="255"/>
      <c r="DUC198" s="255"/>
      <c r="DUD198" s="255"/>
      <c r="DUE198" s="255"/>
      <c r="DUF198" s="255"/>
      <c r="DUG198" s="255"/>
      <c r="DUH198" s="255"/>
      <c r="DUI198" s="255"/>
      <c r="DUJ198" s="255"/>
      <c r="DUK198" s="255"/>
      <c r="DUL198" s="255"/>
      <c r="DUM198" s="255"/>
      <c r="DUN198" s="255"/>
      <c r="DUO198" s="255"/>
      <c r="DUP198" s="255"/>
      <c r="DUQ198" s="255"/>
      <c r="DUR198" s="255"/>
      <c r="DUS198" s="255"/>
      <c r="DUT198" s="255"/>
      <c r="DUU198" s="255"/>
      <c r="DUV198" s="255"/>
      <c r="DUW198" s="255"/>
      <c r="DUX198" s="255"/>
      <c r="DUY198" s="255"/>
      <c r="DUZ198" s="255"/>
      <c r="DVA198" s="255"/>
      <c r="DVB198" s="255"/>
      <c r="DVC198" s="255"/>
      <c r="DVD198" s="255"/>
      <c r="DVE198" s="255"/>
      <c r="DVF198" s="255"/>
      <c r="DVG198" s="255"/>
      <c r="DVH198" s="255"/>
      <c r="DVI198" s="255"/>
      <c r="DVJ198" s="255"/>
      <c r="DVK198" s="255"/>
      <c r="DVL198" s="255"/>
      <c r="DVM198" s="255"/>
      <c r="DVN198" s="255"/>
      <c r="DVO198" s="255"/>
      <c r="DVP198" s="255"/>
      <c r="DVQ198" s="255"/>
      <c r="DVR198" s="255"/>
      <c r="DVS198" s="255"/>
      <c r="DVT198" s="255"/>
      <c r="DVU198" s="255"/>
      <c r="DVV198" s="255"/>
      <c r="DVW198" s="255"/>
      <c r="DVX198" s="255"/>
      <c r="DVY198" s="255"/>
      <c r="DVZ198" s="255"/>
      <c r="DWA198" s="255"/>
      <c r="DWB198" s="255"/>
      <c r="DWC198" s="255"/>
      <c r="DWD198" s="255"/>
      <c r="DWE198" s="255"/>
      <c r="DWF198" s="255"/>
      <c r="DWG198" s="255"/>
      <c r="DWH198" s="255"/>
      <c r="DWI198" s="255"/>
      <c r="DWJ198" s="255"/>
      <c r="DWK198" s="255"/>
      <c r="DWL198" s="255"/>
      <c r="DWM198" s="255"/>
      <c r="DWN198" s="255"/>
      <c r="DWO198" s="255"/>
      <c r="DWP198" s="255"/>
      <c r="DWQ198" s="255"/>
      <c r="DWR198" s="255"/>
      <c r="DWS198" s="255"/>
      <c r="DWT198" s="255"/>
      <c r="DWU198" s="255"/>
      <c r="DWV198" s="255"/>
      <c r="DWW198" s="255"/>
      <c r="DWX198" s="255"/>
      <c r="DWY198" s="255"/>
      <c r="DWZ198" s="255"/>
      <c r="DXA198" s="255"/>
      <c r="DXB198" s="255"/>
      <c r="DXC198" s="255"/>
      <c r="DXD198" s="255"/>
      <c r="DXE198" s="255"/>
      <c r="DXF198" s="255"/>
      <c r="DXG198" s="255"/>
      <c r="DXH198" s="255"/>
      <c r="DXI198" s="255"/>
      <c r="DXJ198" s="255"/>
      <c r="DXK198" s="255"/>
      <c r="DXL198" s="255"/>
      <c r="DXM198" s="255"/>
      <c r="DXN198" s="255"/>
      <c r="DXO198" s="255"/>
      <c r="DXP198" s="255"/>
      <c r="DXQ198" s="255"/>
      <c r="DXR198" s="255"/>
      <c r="DXS198" s="255"/>
      <c r="DXT198" s="255"/>
      <c r="DXU198" s="255"/>
      <c r="DXV198" s="255"/>
      <c r="DXW198" s="255"/>
      <c r="DXX198" s="255"/>
      <c r="DXY198" s="255"/>
      <c r="DXZ198" s="255"/>
      <c r="DYA198" s="255"/>
      <c r="DYB198" s="255"/>
      <c r="DYC198" s="255"/>
      <c r="DYD198" s="255"/>
      <c r="DYE198" s="255"/>
      <c r="DYF198" s="255"/>
      <c r="DYG198" s="255"/>
      <c r="DYH198" s="255"/>
      <c r="DYI198" s="255"/>
      <c r="DYJ198" s="255"/>
      <c r="DYK198" s="255"/>
      <c r="DYL198" s="255"/>
      <c r="DYM198" s="255"/>
      <c r="DYN198" s="255"/>
      <c r="DYO198" s="255"/>
      <c r="DYP198" s="255"/>
      <c r="DYQ198" s="255"/>
      <c r="DYR198" s="255"/>
      <c r="DYS198" s="255"/>
      <c r="DYT198" s="255"/>
      <c r="DYU198" s="255"/>
      <c r="DYV198" s="255"/>
      <c r="DYW198" s="255"/>
      <c r="DYX198" s="255"/>
      <c r="DYY198" s="255"/>
      <c r="DYZ198" s="255"/>
      <c r="DZA198" s="255"/>
      <c r="DZB198" s="255"/>
      <c r="DZC198" s="255"/>
      <c r="DZD198" s="255"/>
      <c r="DZE198" s="255"/>
      <c r="DZF198" s="255"/>
      <c r="DZG198" s="255"/>
      <c r="DZH198" s="255"/>
      <c r="DZI198" s="255"/>
      <c r="DZJ198" s="255"/>
      <c r="DZK198" s="255"/>
      <c r="DZL198" s="255"/>
      <c r="DZM198" s="255"/>
      <c r="DZN198" s="255"/>
      <c r="DZO198" s="255"/>
      <c r="DZP198" s="255"/>
      <c r="DZQ198" s="255"/>
      <c r="DZR198" s="255"/>
      <c r="DZS198" s="255"/>
      <c r="DZT198" s="255"/>
      <c r="DZU198" s="255"/>
      <c r="DZV198" s="255"/>
      <c r="DZW198" s="255"/>
      <c r="DZX198" s="255"/>
      <c r="DZY198" s="255"/>
      <c r="DZZ198" s="255"/>
      <c r="EAA198" s="255"/>
      <c r="EAB198" s="255"/>
      <c r="EAC198" s="255"/>
      <c r="EAD198" s="255"/>
      <c r="EAE198" s="255"/>
      <c r="EAF198" s="255"/>
      <c r="EAG198" s="255"/>
      <c r="EAH198" s="255"/>
      <c r="EAI198" s="255"/>
      <c r="EAJ198" s="255"/>
      <c r="EAK198" s="255"/>
      <c r="EAL198" s="255"/>
      <c r="EAM198" s="255"/>
      <c r="EAN198" s="255"/>
      <c r="EAO198" s="255"/>
      <c r="EAP198" s="255"/>
      <c r="EAQ198" s="255"/>
      <c r="EAR198" s="255"/>
      <c r="EAS198" s="255"/>
      <c r="EAT198" s="255"/>
      <c r="EAU198" s="255"/>
      <c r="EAV198" s="255"/>
      <c r="EAW198" s="255"/>
      <c r="EAX198" s="255"/>
      <c r="EAY198" s="255"/>
      <c r="EAZ198" s="255"/>
      <c r="EBA198" s="255"/>
      <c r="EBB198" s="255"/>
      <c r="EBC198" s="255"/>
      <c r="EBD198" s="255"/>
      <c r="EBE198" s="255"/>
      <c r="EBF198" s="255"/>
      <c r="EBG198" s="255"/>
      <c r="EBH198" s="255"/>
      <c r="EBI198" s="255"/>
      <c r="EBJ198" s="255"/>
      <c r="EBK198" s="255"/>
      <c r="EBL198" s="255"/>
      <c r="EBM198" s="255"/>
      <c r="EBN198" s="255"/>
      <c r="EBO198" s="255"/>
      <c r="EBP198" s="255"/>
      <c r="EBQ198" s="255"/>
      <c r="EBR198" s="255"/>
      <c r="EBS198" s="255"/>
      <c r="EBT198" s="255"/>
      <c r="EBU198" s="255"/>
      <c r="EBV198" s="255"/>
      <c r="EBW198" s="255"/>
      <c r="EBX198" s="255"/>
      <c r="EBY198" s="255"/>
      <c r="EBZ198" s="255"/>
      <c r="ECA198" s="255"/>
      <c r="ECB198" s="255"/>
      <c r="ECC198" s="255"/>
      <c r="ECD198" s="255"/>
      <c r="ECE198" s="255"/>
      <c r="ECF198" s="255"/>
      <c r="ECG198" s="255"/>
      <c r="ECH198" s="255"/>
      <c r="ECI198" s="255"/>
      <c r="ECJ198" s="255"/>
      <c r="ECK198" s="255"/>
      <c r="ECL198" s="255"/>
      <c r="ECM198" s="255"/>
      <c r="ECN198" s="255"/>
      <c r="ECO198" s="255"/>
      <c r="ECP198" s="255"/>
      <c r="ECQ198" s="255"/>
      <c r="ECR198" s="255"/>
      <c r="ECS198" s="255"/>
      <c r="ECT198" s="255"/>
      <c r="ECU198" s="255"/>
      <c r="ECV198" s="255"/>
      <c r="ECW198" s="255"/>
      <c r="ECX198" s="255"/>
      <c r="ECY198" s="255"/>
      <c r="ECZ198" s="255"/>
      <c r="EDA198" s="255"/>
      <c r="EDB198" s="255"/>
      <c r="EDC198" s="255"/>
      <c r="EDD198" s="255"/>
      <c r="EDE198" s="255"/>
      <c r="EDF198" s="255"/>
      <c r="EDG198" s="255"/>
      <c r="EDH198" s="255"/>
      <c r="EDI198" s="255"/>
      <c r="EDJ198" s="255"/>
      <c r="EDK198" s="255"/>
      <c r="EDL198" s="255"/>
      <c r="EDM198" s="255"/>
      <c r="EDN198" s="255"/>
      <c r="EDO198" s="255"/>
      <c r="EDP198" s="255"/>
      <c r="EDQ198" s="255"/>
      <c r="EDR198" s="255"/>
      <c r="EDS198" s="255"/>
      <c r="EDT198" s="255"/>
      <c r="EDU198" s="255"/>
      <c r="EDV198" s="255"/>
      <c r="EDW198" s="255"/>
      <c r="EDX198" s="255"/>
      <c r="EDY198" s="255"/>
      <c r="EDZ198" s="255"/>
      <c r="EEA198" s="255"/>
      <c r="EEB198" s="255"/>
      <c r="EEC198" s="255"/>
      <c r="EED198" s="255"/>
      <c r="EEE198" s="255"/>
      <c r="EEF198" s="255"/>
      <c r="EEG198" s="255"/>
      <c r="EEH198" s="255"/>
      <c r="EEI198" s="255"/>
      <c r="EEJ198" s="255"/>
      <c r="EEK198" s="255"/>
      <c r="EEL198" s="255"/>
      <c r="EEM198" s="255"/>
      <c r="EEN198" s="255"/>
      <c r="EEO198" s="255"/>
      <c r="EEP198" s="255"/>
      <c r="EEQ198" s="255"/>
      <c r="EER198" s="255"/>
      <c r="EES198" s="255"/>
      <c r="EET198" s="255"/>
      <c r="EEU198" s="255"/>
      <c r="EEV198" s="255"/>
      <c r="EEW198" s="255"/>
      <c r="EEX198" s="255"/>
      <c r="EEY198" s="255"/>
      <c r="EEZ198" s="255"/>
      <c r="EFA198" s="255"/>
      <c r="EFB198" s="255"/>
      <c r="EFC198" s="255"/>
      <c r="EFD198" s="255"/>
      <c r="EFE198" s="255"/>
      <c r="EFF198" s="255"/>
      <c r="EFG198" s="255"/>
      <c r="EFH198" s="255"/>
      <c r="EFI198" s="255"/>
      <c r="EFJ198" s="255"/>
      <c r="EFK198" s="255"/>
      <c r="EFL198" s="255"/>
      <c r="EFM198" s="255"/>
      <c r="EFN198" s="255"/>
      <c r="EFO198" s="255"/>
      <c r="EFP198" s="255"/>
      <c r="EFQ198" s="255"/>
      <c r="EFR198" s="255"/>
      <c r="EFS198" s="255"/>
      <c r="EFT198" s="255"/>
      <c r="EFU198" s="255"/>
      <c r="EFV198" s="255"/>
      <c r="EFW198" s="255"/>
      <c r="EFX198" s="255"/>
      <c r="EFY198" s="255"/>
      <c r="EFZ198" s="255"/>
      <c r="EGA198" s="255"/>
      <c r="EGB198" s="255"/>
      <c r="EGC198" s="255"/>
      <c r="EGD198" s="255"/>
      <c r="EGE198" s="255"/>
      <c r="EGF198" s="255"/>
      <c r="EGG198" s="255"/>
      <c r="EGH198" s="255"/>
      <c r="EGI198" s="255"/>
      <c r="EGJ198" s="255"/>
      <c r="EGK198" s="255"/>
      <c r="EGL198" s="255"/>
      <c r="EGM198" s="255"/>
      <c r="EGN198" s="255"/>
      <c r="EGO198" s="255"/>
      <c r="EGP198" s="255"/>
      <c r="EGQ198" s="255"/>
      <c r="EGR198" s="255"/>
      <c r="EGS198" s="255"/>
      <c r="EGT198" s="255"/>
      <c r="EGU198" s="255"/>
      <c r="EGV198" s="255"/>
      <c r="EGW198" s="255"/>
      <c r="EGX198" s="255"/>
      <c r="EGY198" s="255"/>
      <c r="EGZ198" s="255"/>
      <c r="EHA198" s="255"/>
      <c r="EHB198" s="255"/>
      <c r="EHC198" s="255"/>
      <c r="EHD198" s="255"/>
      <c r="EHE198" s="255"/>
      <c r="EHF198" s="255"/>
      <c r="EHG198" s="255"/>
      <c r="EHH198" s="255"/>
      <c r="EHI198" s="255"/>
      <c r="EHJ198" s="255"/>
      <c r="EHK198" s="255"/>
      <c r="EHL198" s="255"/>
      <c r="EHM198" s="255"/>
      <c r="EHN198" s="255"/>
      <c r="EHO198" s="255"/>
      <c r="EHP198" s="255"/>
      <c r="EHQ198" s="255"/>
      <c r="EHR198" s="255"/>
      <c r="EHS198" s="255"/>
      <c r="EHT198" s="255"/>
      <c r="EHU198" s="255"/>
      <c r="EHV198" s="255"/>
      <c r="EHW198" s="255"/>
      <c r="EHX198" s="255"/>
      <c r="EHY198" s="255"/>
      <c r="EHZ198" s="255"/>
      <c r="EIA198" s="255"/>
      <c r="EIB198" s="255"/>
      <c r="EIC198" s="255"/>
      <c r="EID198" s="255"/>
      <c r="EIE198" s="255"/>
      <c r="EIF198" s="255"/>
      <c r="EIG198" s="255"/>
      <c r="EIH198" s="255"/>
      <c r="EII198" s="255"/>
      <c r="EIJ198" s="255"/>
      <c r="EIK198" s="255"/>
      <c r="EIL198" s="255"/>
      <c r="EIM198" s="255"/>
      <c r="EIN198" s="255"/>
      <c r="EIO198" s="255"/>
      <c r="EIP198" s="255"/>
      <c r="EIQ198" s="255"/>
      <c r="EIR198" s="255"/>
      <c r="EIS198" s="255"/>
      <c r="EIT198" s="255"/>
      <c r="EIU198" s="255"/>
      <c r="EIV198" s="255"/>
      <c r="EIW198" s="255"/>
      <c r="EIX198" s="255"/>
      <c r="EIY198" s="255"/>
      <c r="EIZ198" s="255"/>
      <c r="EJA198" s="255"/>
      <c r="EJB198" s="255"/>
      <c r="EJC198" s="255"/>
      <c r="EJD198" s="255"/>
      <c r="EJE198" s="255"/>
      <c r="EJF198" s="255"/>
      <c r="EJG198" s="255"/>
      <c r="EJH198" s="255"/>
      <c r="EJI198" s="255"/>
      <c r="EJJ198" s="255"/>
      <c r="EJK198" s="255"/>
      <c r="EJL198" s="255"/>
      <c r="EJM198" s="255"/>
      <c r="EJN198" s="255"/>
      <c r="EJO198" s="255"/>
      <c r="EJP198" s="255"/>
      <c r="EJQ198" s="255"/>
      <c r="EJR198" s="255"/>
      <c r="EJS198" s="255"/>
      <c r="EJT198" s="255"/>
      <c r="EJU198" s="255"/>
      <c r="EJV198" s="255"/>
      <c r="EJW198" s="255"/>
      <c r="EJX198" s="255"/>
      <c r="EJY198" s="255"/>
      <c r="EJZ198" s="255"/>
      <c r="EKA198" s="255"/>
      <c r="EKB198" s="255"/>
      <c r="EKC198" s="255"/>
      <c r="EKD198" s="255"/>
      <c r="EKE198" s="255"/>
      <c r="EKF198" s="255"/>
      <c r="EKG198" s="255"/>
      <c r="EKH198" s="255"/>
      <c r="EKI198" s="255"/>
      <c r="EKJ198" s="255"/>
      <c r="EKK198" s="255"/>
      <c r="EKL198" s="255"/>
      <c r="EKM198" s="255"/>
      <c r="EKN198" s="255"/>
      <c r="EKO198" s="255"/>
      <c r="EKP198" s="255"/>
      <c r="EKQ198" s="255"/>
      <c r="EKR198" s="255"/>
      <c r="EKS198" s="255"/>
      <c r="EKT198" s="255"/>
      <c r="EKU198" s="255"/>
      <c r="EKV198" s="255"/>
      <c r="EKW198" s="255"/>
      <c r="EKX198" s="255"/>
      <c r="EKY198" s="255"/>
      <c r="EKZ198" s="255"/>
      <c r="ELA198" s="255"/>
      <c r="ELB198" s="255"/>
      <c r="ELC198" s="255"/>
      <c r="ELD198" s="255"/>
      <c r="ELE198" s="255"/>
      <c r="ELF198" s="255"/>
      <c r="ELG198" s="255"/>
      <c r="ELH198" s="255"/>
      <c r="ELI198" s="255"/>
      <c r="ELJ198" s="255"/>
      <c r="ELK198" s="255"/>
      <c r="ELL198" s="255"/>
      <c r="ELM198" s="255"/>
      <c r="ELN198" s="255"/>
      <c r="ELO198" s="255"/>
      <c r="ELP198" s="255"/>
      <c r="ELQ198" s="255"/>
      <c r="ELR198" s="255"/>
      <c r="ELS198" s="255"/>
      <c r="ELT198" s="255"/>
      <c r="ELU198" s="255"/>
      <c r="ELV198" s="255"/>
      <c r="ELW198" s="255"/>
      <c r="ELX198" s="255"/>
      <c r="ELY198" s="255"/>
      <c r="ELZ198" s="255"/>
      <c r="EMA198" s="255"/>
      <c r="EMB198" s="255"/>
      <c r="EMC198" s="255"/>
      <c r="EMD198" s="255"/>
      <c r="EME198" s="255"/>
      <c r="EMF198" s="255"/>
      <c r="EMG198" s="255"/>
      <c r="EMH198" s="255"/>
      <c r="EMI198" s="255"/>
      <c r="EMJ198" s="255"/>
      <c r="EMK198" s="255"/>
      <c r="EML198" s="255"/>
      <c r="EMM198" s="255"/>
      <c r="EMN198" s="255"/>
      <c r="EMO198" s="255"/>
      <c r="EMP198" s="255"/>
      <c r="EMQ198" s="255"/>
      <c r="EMR198" s="255"/>
      <c r="EMS198" s="255"/>
      <c r="EMT198" s="255"/>
      <c r="EMU198" s="255"/>
      <c r="EMV198" s="255"/>
      <c r="EMW198" s="255"/>
      <c r="EMX198" s="255"/>
      <c r="EMY198" s="255"/>
      <c r="EMZ198" s="255"/>
      <c r="ENA198" s="255"/>
      <c r="ENB198" s="255"/>
      <c r="ENC198" s="255"/>
      <c r="END198" s="255"/>
      <c r="ENE198" s="255"/>
      <c r="ENF198" s="255"/>
      <c r="ENG198" s="255"/>
      <c r="ENH198" s="255"/>
      <c r="ENI198" s="255"/>
      <c r="ENJ198" s="255"/>
      <c r="ENK198" s="255"/>
      <c r="ENL198" s="255"/>
      <c r="ENM198" s="255"/>
      <c r="ENN198" s="255"/>
      <c r="ENO198" s="255"/>
      <c r="ENP198" s="255"/>
      <c r="ENQ198" s="255"/>
      <c r="ENR198" s="255"/>
      <c r="ENS198" s="255"/>
      <c r="ENT198" s="255"/>
      <c r="ENU198" s="255"/>
      <c r="ENV198" s="255"/>
      <c r="ENW198" s="255"/>
      <c r="ENX198" s="255"/>
      <c r="ENY198" s="255"/>
      <c r="ENZ198" s="255"/>
      <c r="EOA198" s="255"/>
      <c r="EOB198" s="255"/>
      <c r="EOC198" s="255"/>
      <c r="EOD198" s="255"/>
      <c r="EOE198" s="255"/>
      <c r="EOF198" s="255"/>
      <c r="EOG198" s="255"/>
      <c r="EOH198" s="255"/>
      <c r="EOI198" s="255"/>
      <c r="EOJ198" s="255"/>
      <c r="EOK198" s="255"/>
      <c r="EOL198" s="255"/>
      <c r="EOM198" s="255"/>
      <c r="EON198" s="255"/>
      <c r="EOO198" s="255"/>
      <c r="EOP198" s="255"/>
      <c r="EOQ198" s="255"/>
      <c r="EOR198" s="255"/>
      <c r="EOS198" s="255"/>
      <c r="EOT198" s="255"/>
      <c r="EOU198" s="255"/>
      <c r="EOV198" s="255"/>
      <c r="EOW198" s="255"/>
      <c r="EOX198" s="255"/>
      <c r="EOY198" s="255"/>
      <c r="EOZ198" s="255"/>
      <c r="EPA198" s="255"/>
      <c r="EPB198" s="255"/>
      <c r="EPC198" s="255"/>
      <c r="EPD198" s="255"/>
      <c r="EPE198" s="255"/>
      <c r="EPF198" s="255"/>
      <c r="EPG198" s="255"/>
      <c r="EPH198" s="255"/>
      <c r="EPI198" s="255"/>
      <c r="EPJ198" s="255"/>
      <c r="EPK198" s="255"/>
      <c r="EPL198" s="255"/>
      <c r="EPM198" s="255"/>
      <c r="EPN198" s="255"/>
      <c r="EPO198" s="255"/>
      <c r="EPP198" s="255"/>
      <c r="EPQ198" s="255"/>
      <c r="EPR198" s="255"/>
      <c r="EPS198" s="255"/>
      <c r="EPT198" s="255"/>
      <c r="EPU198" s="255"/>
      <c r="EPV198" s="255"/>
      <c r="EPW198" s="255"/>
      <c r="EPX198" s="255"/>
      <c r="EPY198" s="255"/>
      <c r="EPZ198" s="255"/>
      <c r="EQA198" s="255"/>
      <c r="EQB198" s="255"/>
      <c r="EQC198" s="255"/>
      <c r="EQD198" s="255"/>
      <c r="EQE198" s="255"/>
      <c r="EQF198" s="255"/>
      <c r="EQG198" s="255"/>
      <c r="EQH198" s="255"/>
      <c r="EQI198" s="255"/>
      <c r="EQJ198" s="255"/>
      <c r="EQK198" s="255"/>
      <c r="EQL198" s="255"/>
      <c r="EQM198" s="255"/>
      <c r="EQN198" s="255"/>
      <c r="EQO198" s="255"/>
      <c r="EQP198" s="255"/>
      <c r="EQQ198" s="255"/>
      <c r="EQR198" s="255"/>
      <c r="EQS198" s="255"/>
      <c r="EQT198" s="255"/>
      <c r="EQU198" s="255"/>
      <c r="EQV198" s="255"/>
      <c r="EQW198" s="255"/>
      <c r="EQX198" s="255"/>
      <c r="EQY198" s="255"/>
      <c r="EQZ198" s="255"/>
      <c r="ERA198" s="255"/>
      <c r="ERB198" s="255"/>
      <c r="ERC198" s="255"/>
      <c r="ERD198" s="255"/>
      <c r="ERE198" s="255"/>
      <c r="ERF198" s="255"/>
      <c r="ERG198" s="255"/>
      <c r="ERH198" s="255"/>
      <c r="ERI198" s="255"/>
      <c r="ERJ198" s="255"/>
      <c r="ERK198" s="255"/>
      <c r="ERL198" s="255"/>
      <c r="ERM198" s="255"/>
      <c r="ERN198" s="255"/>
      <c r="ERO198" s="255"/>
      <c r="ERP198" s="255"/>
      <c r="ERQ198" s="255"/>
      <c r="ERR198" s="255"/>
      <c r="ERS198" s="255"/>
      <c r="ERT198" s="255"/>
      <c r="ERU198" s="255"/>
      <c r="ERV198" s="255"/>
      <c r="ERW198" s="255"/>
      <c r="ERX198" s="255"/>
      <c r="ERY198" s="255"/>
      <c r="ERZ198" s="255"/>
      <c r="ESA198" s="255"/>
      <c r="ESB198" s="255"/>
      <c r="ESC198" s="255"/>
      <c r="ESD198" s="255"/>
      <c r="ESE198" s="255"/>
      <c r="ESF198" s="255"/>
      <c r="ESG198" s="255"/>
      <c r="ESH198" s="255"/>
      <c r="ESI198" s="255"/>
      <c r="ESJ198" s="255"/>
      <c r="ESK198" s="255"/>
      <c r="ESL198" s="255"/>
      <c r="ESM198" s="255"/>
      <c r="ESN198" s="255"/>
      <c r="ESO198" s="255"/>
      <c r="ESP198" s="255"/>
      <c r="ESQ198" s="255"/>
      <c r="ESR198" s="255"/>
      <c r="ESS198" s="255"/>
      <c r="EST198" s="255"/>
      <c r="ESU198" s="255"/>
      <c r="ESV198" s="255"/>
      <c r="ESW198" s="255"/>
      <c r="ESX198" s="255"/>
      <c r="ESY198" s="255"/>
      <c r="ESZ198" s="255"/>
      <c r="ETA198" s="255"/>
      <c r="ETB198" s="255"/>
      <c r="ETC198" s="255"/>
      <c r="ETD198" s="255"/>
      <c r="ETE198" s="255"/>
      <c r="ETF198" s="255"/>
      <c r="ETG198" s="255"/>
      <c r="ETH198" s="255"/>
      <c r="ETI198" s="255"/>
      <c r="ETJ198" s="255"/>
      <c r="ETK198" s="255"/>
      <c r="ETL198" s="255"/>
      <c r="ETM198" s="255"/>
      <c r="ETN198" s="255"/>
      <c r="ETO198" s="255"/>
      <c r="ETP198" s="255"/>
      <c r="ETQ198" s="255"/>
      <c r="ETR198" s="255"/>
      <c r="ETS198" s="255"/>
      <c r="ETT198" s="255"/>
      <c r="ETU198" s="255"/>
      <c r="ETV198" s="255"/>
      <c r="ETW198" s="255"/>
      <c r="ETX198" s="255"/>
      <c r="ETY198" s="255"/>
      <c r="ETZ198" s="255"/>
      <c r="EUA198" s="255"/>
      <c r="EUB198" s="255"/>
      <c r="EUC198" s="255"/>
      <c r="EUD198" s="255"/>
      <c r="EUE198" s="255"/>
      <c r="EUF198" s="255"/>
      <c r="EUG198" s="255"/>
      <c r="EUH198" s="255"/>
      <c r="EUI198" s="255"/>
      <c r="EUJ198" s="255"/>
      <c r="EUK198" s="255"/>
      <c r="EUL198" s="255"/>
      <c r="EUM198" s="255"/>
      <c r="EUN198" s="255"/>
      <c r="EUO198" s="255"/>
      <c r="EUP198" s="255"/>
      <c r="EUQ198" s="255"/>
      <c r="EUR198" s="255"/>
      <c r="EUS198" s="255"/>
      <c r="EUT198" s="255"/>
      <c r="EUU198" s="255"/>
      <c r="EUV198" s="255"/>
      <c r="EUW198" s="255"/>
      <c r="EUX198" s="255"/>
      <c r="EUY198" s="255"/>
      <c r="EUZ198" s="255"/>
      <c r="EVA198" s="255"/>
      <c r="EVB198" s="255"/>
      <c r="EVC198" s="255"/>
      <c r="EVD198" s="255"/>
      <c r="EVE198" s="255"/>
      <c r="EVF198" s="255"/>
      <c r="EVG198" s="255"/>
      <c r="EVH198" s="255"/>
      <c r="EVI198" s="255"/>
      <c r="EVJ198" s="255"/>
      <c r="EVK198" s="255"/>
      <c r="EVL198" s="255"/>
      <c r="EVM198" s="255"/>
      <c r="EVN198" s="255"/>
      <c r="EVO198" s="255"/>
      <c r="EVP198" s="255"/>
      <c r="EVQ198" s="255"/>
      <c r="EVR198" s="255"/>
      <c r="EVS198" s="255"/>
      <c r="EVT198" s="255"/>
      <c r="EVU198" s="255"/>
      <c r="EVV198" s="255"/>
      <c r="EVW198" s="255"/>
      <c r="EVX198" s="255"/>
      <c r="EVY198" s="255"/>
      <c r="EVZ198" s="255"/>
      <c r="EWA198" s="255"/>
      <c r="EWB198" s="255"/>
      <c r="EWC198" s="255"/>
      <c r="EWD198" s="255"/>
      <c r="EWE198" s="255"/>
      <c r="EWF198" s="255"/>
      <c r="EWG198" s="255"/>
      <c r="EWH198" s="255"/>
      <c r="EWI198" s="255"/>
      <c r="EWJ198" s="255"/>
      <c r="EWK198" s="255"/>
      <c r="EWL198" s="255"/>
      <c r="EWM198" s="255"/>
      <c r="EWN198" s="255"/>
      <c r="EWO198" s="255"/>
      <c r="EWP198" s="255"/>
      <c r="EWQ198" s="255"/>
      <c r="EWR198" s="255"/>
      <c r="EWS198" s="255"/>
      <c r="EWT198" s="255"/>
      <c r="EWU198" s="255"/>
      <c r="EWV198" s="255"/>
      <c r="EWW198" s="255"/>
      <c r="EWX198" s="255"/>
      <c r="EWY198" s="255"/>
      <c r="EWZ198" s="255"/>
      <c r="EXA198" s="255"/>
      <c r="EXB198" s="255"/>
      <c r="EXC198" s="255"/>
      <c r="EXD198" s="255"/>
      <c r="EXE198" s="255"/>
      <c r="EXF198" s="255"/>
      <c r="EXG198" s="255"/>
      <c r="EXH198" s="255"/>
      <c r="EXI198" s="255"/>
      <c r="EXJ198" s="255"/>
      <c r="EXK198" s="255"/>
      <c r="EXL198" s="255"/>
      <c r="EXM198" s="255"/>
      <c r="EXN198" s="255"/>
      <c r="EXO198" s="255"/>
      <c r="EXP198" s="255"/>
      <c r="EXQ198" s="255"/>
      <c r="EXR198" s="255"/>
      <c r="EXS198" s="255"/>
      <c r="EXT198" s="255"/>
      <c r="EXU198" s="255"/>
      <c r="EXV198" s="255"/>
      <c r="EXW198" s="255"/>
      <c r="EXX198" s="255"/>
      <c r="EXY198" s="255"/>
      <c r="EXZ198" s="255"/>
      <c r="EYA198" s="255"/>
      <c r="EYB198" s="255"/>
      <c r="EYC198" s="255"/>
      <c r="EYD198" s="255"/>
      <c r="EYE198" s="255"/>
      <c r="EYF198" s="255"/>
      <c r="EYG198" s="255"/>
      <c r="EYH198" s="255"/>
      <c r="EYI198" s="255"/>
      <c r="EYJ198" s="255"/>
      <c r="EYK198" s="255"/>
      <c r="EYL198" s="255"/>
      <c r="EYM198" s="255"/>
      <c r="EYN198" s="255"/>
      <c r="EYO198" s="255"/>
      <c r="EYP198" s="255"/>
      <c r="EYQ198" s="255"/>
      <c r="EYR198" s="255"/>
      <c r="EYS198" s="255"/>
      <c r="EYT198" s="255"/>
      <c r="EYU198" s="255"/>
      <c r="EYV198" s="255"/>
      <c r="EYW198" s="255"/>
      <c r="EYX198" s="255"/>
      <c r="EYY198" s="255"/>
      <c r="EYZ198" s="255"/>
      <c r="EZA198" s="255"/>
      <c r="EZB198" s="255"/>
      <c r="EZC198" s="255"/>
      <c r="EZD198" s="255"/>
      <c r="EZE198" s="255"/>
      <c r="EZF198" s="255"/>
      <c r="EZG198" s="255"/>
      <c r="EZH198" s="255"/>
      <c r="EZI198" s="255"/>
      <c r="EZJ198" s="255"/>
      <c r="EZK198" s="255"/>
      <c r="EZL198" s="255"/>
      <c r="EZM198" s="255"/>
      <c r="EZN198" s="255"/>
      <c r="EZO198" s="255"/>
      <c r="EZP198" s="255"/>
      <c r="EZQ198" s="255"/>
      <c r="EZR198" s="255"/>
      <c r="EZS198" s="255"/>
      <c r="EZT198" s="255"/>
      <c r="EZU198" s="255"/>
      <c r="EZV198" s="255"/>
      <c r="EZW198" s="255"/>
      <c r="EZX198" s="255"/>
      <c r="EZY198" s="255"/>
      <c r="EZZ198" s="255"/>
      <c r="FAA198" s="255"/>
      <c r="FAB198" s="255"/>
      <c r="FAC198" s="255"/>
      <c r="FAD198" s="255"/>
      <c r="FAE198" s="255"/>
      <c r="FAF198" s="255"/>
      <c r="FAG198" s="255"/>
      <c r="FAH198" s="255"/>
      <c r="FAI198" s="255"/>
      <c r="FAJ198" s="255"/>
      <c r="FAK198" s="255"/>
      <c r="FAL198" s="255"/>
      <c r="FAM198" s="255"/>
      <c r="FAN198" s="255"/>
      <c r="FAO198" s="255"/>
      <c r="FAP198" s="255"/>
      <c r="FAQ198" s="255"/>
      <c r="FAR198" s="255"/>
      <c r="FAS198" s="255"/>
      <c r="FAT198" s="255"/>
      <c r="FAU198" s="255"/>
      <c r="FAV198" s="255"/>
      <c r="FAW198" s="255"/>
      <c r="FAX198" s="255"/>
      <c r="FAY198" s="255"/>
      <c r="FAZ198" s="255"/>
      <c r="FBA198" s="255"/>
      <c r="FBB198" s="255"/>
      <c r="FBC198" s="255"/>
      <c r="FBD198" s="255"/>
      <c r="FBE198" s="255"/>
      <c r="FBF198" s="255"/>
      <c r="FBG198" s="255"/>
      <c r="FBH198" s="255"/>
      <c r="FBI198" s="255"/>
      <c r="FBJ198" s="255"/>
      <c r="FBK198" s="255"/>
      <c r="FBL198" s="255"/>
      <c r="FBM198" s="255"/>
      <c r="FBN198" s="255"/>
      <c r="FBO198" s="255"/>
      <c r="FBP198" s="255"/>
      <c r="FBQ198" s="255"/>
      <c r="FBR198" s="255"/>
      <c r="FBS198" s="255"/>
      <c r="FBT198" s="255"/>
      <c r="FBU198" s="255"/>
      <c r="FBV198" s="255"/>
      <c r="FBW198" s="255"/>
      <c r="FBX198" s="255"/>
      <c r="FBY198" s="255"/>
      <c r="FBZ198" s="255"/>
      <c r="FCA198" s="255"/>
      <c r="FCB198" s="255"/>
      <c r="FCC198" s="255"/>
      <c r="FCD198" s="255"/>
      <c r="FCE198" s="255"/>
      <c r="FCF198" s="255"/>
      <c r="FCG198" s="255"/>
      <c r="FCH198" s="255"/>
      <c r="FCI198" s="255"/>
      <c r="FCJ198" s="255"/>
      <c r="FCK198" s="255"/>
      <c r="FCL198" s="255"/>
      <c r="FCM198" s="255"/>
      <c r="FCN198" s="255"/>
      <c r="FCO198" s="255"/>
      <c r="FCP198" s="255"/>
      <c r="FCQ198" s="255"/>
      <c r="FCR198" s="255"/>
      <c r="FCS198" s="255"/>
      <c r="FCT198" s="255"/>
      <c r="FCU198" s="255"/>
      <c r="FCV198" s="255"/>
      <c r="FCW198" s="255"/>
      <c r="FCX198" s="255"/>
      <c r="FCY198" s="255"/>
      <c r="FCZ198" s="255"/>
      <c r="FDA198" s="255"/>
      <c r="FDB198" s="255"/>
      <c r="FDC198" s="255"/>
      <c r="FDD198" s="255"/>
      <c r="FDE198" s="255"/>
      <c r="FDF198" s="255"/>
      <c r="FDG198" s="255"/>
      <c r="FDH198" s="255"/>
      <c r="FDI198" s="255"/>
      <c r="FDJ198" s="255"/>
      <c r="FDK198" s="255"/>
      <c r="FDL198" s="255"/>
      <c r="FDM198" s="255"/>
      <c r="FDN198" s="255"/>
      <c r="FDO198" s="255"/>
      <c r="FDP198" s="255"/>
      <c r="FDQ198" s="255"/>
      <c r="FDR198" s="255"/>
      <c r="FDS198" s="255"/>
      <c r="FDT198" s="255"/>
      <c r="FDU198" s="255"/>
      <c r="FDV198" s="255"/>
      <c r="FDW198" s="255"/>
      <c r="FDX198" s="255"/>
      <c r="FDY198" s="255"/>
      <c r="FDZ198" s="255"/>
      <c r="FEA198" s="255"/>
      <c r="FEB198" s="255"/>
      <c r="FEC198" s="255"/>
      <c r="FED198" s="255"/>
      <c r="FEE198" s="255"/>
      <c r="FEF198" s="255"/>
      <c r="FEG198" s="255"/>
      <c r="FEH198" s="255"/>
      <c r="FEI198" s="255"/>
      <c r="FEJ198" s="255"/>
      <c r="FEK198" s="255"/>
      <c r="FEL198" s="255"/>
      <c r="FEM198" s="255"/>
      <c r="FEN198" s="255"/>
      <c r="FEO198" s="255"/>
      <c r="FEP198" s="255"/>
      <c r="FEQ198" s="255"/>
      <c r="FER198" s="255"/>
      <c r="FES198" s="255"/>
      <c r="FET198" s="255"/>
      <c r="FEU198" s="255"/>
      <c r="FEV198" s="255"/>
      <c r="FEW198" s="255"/>
      <c r="FEX198" s="255"/>
      <c r="FEY198" s="255"/>
      <c r="FEZ198" s="255"/>
      <c r="FFA198" s="255"/>
      <c r="FFB198" s="255"/>
      <c r="FFC198" s="255"/>
      <c r="FFD198" s="255"/>
      <c r="FFE198" s="255"/>
      <c r="FFF198" s="255"/>
      <c r="FFG198" s="255"/>
      <c r="FFH198" s="255"/>
      <c r="FFI198" s="255"/>
      <c r="FFJ198" s="255"/>
      <c r="FFK198" s="255"/>
      <c r="FFL198" s="255"/>
      <c r="FFM198" s="255"/>
      <c r="FFN198" s="255"/>
      <c r="FFO198" s="255"/>
      <c r="FFP198" s="255"/>
      <c r="FFQ198" s="255"/>
      <c r="FFR198" s="255"/>
      <c r="FFS198" s="255"/>
      <c r="FFT198" s="255"/>
      <c r="FFU198" s="255"/>
      <c r="FFV198" s="255"/>
      <c r="FFW198" s="255"/>
      <c r="FFX198" s="255"/>
      <c r="FFY198" s="255"/>
      <c r="FFZ198" s="255"/>
      <c r="FGA198" s="255"/>
      <c r="FGB198" s="255"/>
      <c r="FGC198" s="255"/>
      <c r="FGD198" s="255"/>
      <c r="FGE198" s="255"/>
      <c r="FGF198" s="255"/>
      <c r="FGG198" s="255"/>
      <c r="FGH198" s="255"/>
      <c r="FGI198" s="255"/>
      <c r="FGJ198" s="255"/>
      <c r="FGK198" s="255"/>
      <c r="FGL198" s="255"/>
      <c r="FGM198" s="255"/>
      <c r="FGN198" s="255"/>
      <c r="FGO198" s="255"/>
      <c r="FGP198" s="255"/>
      <c r="FGQ198" s="255"/>
      <c r="FGR198" s="255"/>
      <c r="FGS198" s="255"/>
      <c r="FGT198" s="255"/>
      <c r="FGU198" s="255"/>
      <c r="FGV198" s="255"/>
      <c r="FGW198" s="255"/>
      <c r="FGX198" s="255"/>
      <c r="FGY198" s="255"/>
      <c r="FGZ198" s="255"/>
      <c r="FHA198" s="255"/>
      <c r="FHB198" s="255"/>
      <c r="FHC198" s="255"/>
      <c r="FHD198" s="255"/>
      <c r="FHE198" s="255"/>
      <c r="FHF198" s="255"/>
      <c r="FHG198" s="255"/>
      <c r="FHH198" s="255"/>
      <c r="FHI198" s="255"/>
      <c r="FHJ198" s="255"/>
      <c r="FHK198" s="255"/>
      <c r="FHL198" s="255"/>
      <c r="FHM198" s="255"/>
      <c r="FHN198" s="255"/>
      <c r="FHO198" s="255"/>
      <c r="FHP198" s="255"/>
      <c r="FHQ198" s="255"/>
      <c r="FHR198" s="255"/>
      <c r="FHS198" s="255"/>
      <c r="FHT198" s="255"/>
      <c r="FHU198" s="255"/>
      <c r="FHV198" s="255"/>
      <c r="FHW198" s="255"/>
      <c r="FHX198" s="255"/>
      <c r="FHY198" s="255"/>
      <c r="FHZ198" s="255"/>
      <c r="FIA198" s="255"/>
      <c r="FIB198" s="255"/>
      <c r="FIC198" s="255"/>
      <c r="FID198" s="255"/>
      <c r="FIE198" s="255"/>
      <c r="FIF198" s="255"/>
      <c r="FIG198" s="255"/>
      <c r="FIH198" s="255"/>
      <c r="FII198" s="255"/>
      <c r="FIJ198" s="255"/>
      <c r="FIK198" s="255"/>
      <c r="FIL198" s="255"/>
      <c r="FIM198" s="255"/>
      <c r="FIN198" s="255"/>
      <c r="FIO198" s="255"/>
      <c r="FIP198" s="255"/>
      <c r="FIQ198" s="255"/>
      <c r="FIR198" s="255"/>
      <c r="FIS198" s="255"/>
      <c r="FIT198" s="255"/>
      <c r="FIU198" s="255"/>
      <c r="FIV198" s="255"/>
      <c r="FIW198" s="255"/>
      <c r="FIX198" s="255"/>
      <c r="FIY198" s="255"/>
      <c r="FIZ198" s="255"/>
      <c r="FJA198" s="255"/>
      <c r="FJB198" s="255"/>
      <c r="FJC198" s="255"/>
      <c r="FJD198" s="255"/>
      <c r="FJE198" s="255"/>
      <c r="FJF198" s="255"/>
      <c r="FJG198" s="255"/>
      <c r="FJH198" s="255"/>
      <c r="FJI198" s="255"/>
      <c r="FJJ198" s="255"/>
      <c r="FJK198" s="255"/>
      <c r="FJL198" s="255"/>
      <c r="FJM198" s="255"/>
      <c r="FJN198" s="255"/>
      <c r="FJO198" s="255"/>
      <c r="FJP198" s="255"/>
      <c r="FJQ198" s="255"/>
      <c r="FJR198" s="255"/>
      <c r="FJS198" s="255"/>
      <c r="FJT198" s="255"/>
      <c r="FJU198" s="255"/>
      <c r="FJV198" s="255"/>
      <c r="FJW198" s="255"/>
      <c r="FJX198" s="255"/>
      <c r="FJY198" s="255"/>
      <c r="FJZ198" s="255"/>
      <c r="FKA198" s="255"/>
      <c r="FKB198" s="255"/>
      <c r="FKC198" s="255"/>
      <c r="FKD198" s="255"/>
      <c r="FKE198" s="255"/>
      <c r="FKF198" s="255"/>
      <c r="FKG198" s="255"/>
      <c r="FKH198" s="255"/>
      <c r="FKI198" s="255"/>
      <c r="FKJ198" s="255"/>
      <c r="FKK198" s="255"/>
      <c r="FKL198" s="255"/>
      <c r="FKM198" s="255"/>
      <c r="FKN198" s="255"/>
      <c r="FKO198" s="255"/>
      <c r="FKP198" s="255"/>
      <c r="FKQ198" s="255"/>
      <c r="FKR198" s="255"/>
      <c r="FKS198" s="255"/>
      <c r="FKT198" s="255"/>
      <c r="FKU198" s="255"/>
      <c r="FKV198" s="255"/>
      <c r="FKW198" s="255"/>
      <c r="FKX198" s="255"/>
      <c r="FKY198" s="255"/>
      <c r="FKZ198" s="255"/>
      <c r="FLA198" s="255"/>
      <c r="FLB198" s="255"/>
      <c r="FLC198" s="255"/>
      <c r="FLD198" s="255"/>
      <c r="FLE198" s="255"/>
      <c r="FLF198" s="255"/>
      <c r="FLG198" s="255"/>
      <c r="FLH198" s="255"/>
      <c r="FLI198" s="255"/>
      <c r="FLJ198" s="255"/>
      <c r="FLK198" s="255"/>
      <c r="FLL198" s="255"/>
      <c r="FLM198" s="255"/>
      <c r="FLN198" s="255"/>
      <c r="FLO198" s="255"/>
      <c r="FLP198" s="255"/>
      <c r="FLQ198" s="255"/>
      <c r="FLR198" s="255"/>
      <c r="FLS198" s="255"/>
      <c r="FLT198" s="255"/>
      <c r="FLU198" s="255"/>
      <c r="FLV198" s="255"/>
      <c r="FLW198" s="255"/>
      <c r="FLX198" s="255"/>
      <c r="FLY198" s="255"/>
      <c r="FLZ198" s="255"/>
      <c r="FMA198" s="255"/>
      <c r="FMB198" s="255"/>
      <c r="FMC198" s="255"/>
      <c r="FMD198" s="255"/>
      <c r="FME198" s="255"/>
      <c r="FMF198" s="255"/>
      <c r="FMG198" s="255"/>
      <c r="FMH198" s="255"/>
      <c r="FMI198" s="255"/>
      <c r="FMJ198" s="255"/>
      <c r="FMK198" s="255"/>
      <c r="FML198" s="255"/>
      <c r="FMM198" s="255"/>
      <c r="FMN198" s="255"/>
      <c r="FMO198" s="255"/>
      <c r="FMP198" s="255"/>
      <c r="FMQ198" s="255"/>
      <c r="FMR198" s="255"/>
      <c r="FMS198" s="255"/>
      <c r="FMT198" s="255"/>
      <c r="FMU198" s="255"/>
      <c r="FMV198" s="255"/>
      <c r="FMW198" s="255"/>
      <c r="FMX198" s="255"/>
      <c r="FMY198" s="255"/>
      <c r="FMZ198" s="255"/>
      <c r="FNA198" s="255"/>
      <c r="FNB198" s="255"/>
      <c r="FNC198" s="255"/>
      <c r="FND198" s="255"/>
      <c r="FNE198" s="255"/>
      <c r="FNF198" s="255"/>
      <c r="FNG198" s="255"/>
      <c r="FNH198" s="255"/>
      <c r="FNI198" s="255"/>
      <c r="FNJ198" s="255"/>
      <c r="FNK198" s="255"/>
      <c r="FNL198" s="255"/>
      <c r="FNM198" s="255"/>
      <c r="FNN198" s="255"/>
      <c r="FNO198" s="255"/>
      <c r="FNP198" s="255"/>
      <c r="FNQ198" s="255"/>
      <c r="FNR198" s="255"/>
      <c r="FNS198" s="255"/>
      <c r="FNT198" s="255"/>
      <c r="FNU198" s="255"/>
      <c r="FNV198" s="255"/>
      <c r="FNW198" s="255"/>
      <c r="FNX198" s="255"/>
      <c r="FNY198" s="255"/>
      <c r="FNZ198" s="255"/>
      <c r="FOA198" s="255"/>
      <c r="FOB198" s="255"/>
      <c r="FOC198" s="255"/>
      <c r="FOD198" s="255"/>
      <c r="FOE198" s="255"/>
      <c r="FOF198" s="255"/>
      <c r="FOG198" s="255"/>
      <c r="FOH198" s="255"/>
      <c r="FOI198" s="255"/>
      <c r="FOJ198" s="255"/>
      <c r="FOK198" s="255"/>
      <c r="FOL198" s="255"/>
      <c r="FOM198" s="255"/>
      <c r="FON198" s="255"/>
      <c r="FOO198" s="255"/>
      <c r="FOP198" s="255"/>
      <c r="FOQ198" s="255"/>
      <c r="FOR198" s="255"/>
      <c r="FOS198" s="255"/>
      <c r="FOT198" s="255"/>
      <c r="FOU198" s="255"/>
      <c r="FOV198" s="255"/>
      <c r="FOW198" s="255"/>
      <c r="FOX198" s="255"/>
      <c r="FOY198" s="255"/>
      <c r="FOZ198" s="255"/>
      <c r="FPA198" s="255"/>
      <c r="FPB198" s="255"/>
      <c r="FPC198" s="255"/>
      <c r="FPD198" s="255"/>
      <c r="FPE198" s="255"/>
      <c r="FPF198" s="255"/>
      <c r="FPG198" s="255"/>
      <c r="FPH198" s="255"/>
      <c r="FPI198" s="255"/>
      <c r="FPJ198" s="255"/>
      <c r="FPK198" s="255"/>
      <c r="FPL198" s="255"/>
      <c r="FPM198" s="255"/>
      <c r="FPN198" s="255"/>
      <c r="FPO198" s="255"/>
      <c r="FPP198" s="255"/>
      <c r="FPQ198" s="255"/>
      <c r="FPR198" s="255"/>
      <c r="FPS198" s="255"/>
      <c r="FPT198" s="255"/>
      <c r="FPU198" s="255"/>
      <c r="FPV198" s="255"/>
      <c r="FPW198" s="255"/>
      <c r="FPX198" s="255"/>
      <c r="FPY198" s="255"/>
      <c r="FPZ198" s="255"/>
      <c r="FQA198" s="255"/>
      <c r="FQB198" s="255"/>
      <c r="FQC198" s="255"/>
      <c r="FQD198" s="255"/>
      <c r="FQE198" s="255"/>
      <c r="FQF198" s="255"/>
      <c r="FQG198" s="255"/>
      <c r="FQH198" s="255"/>
      <c r="FQI198" s="255"/>
      <c r="FQJ198" s="255"/>
      <c r="FQK198" s="255"/>
      <c r="FQL198" s="255"/>
      <c r="FQM198" s="255"/>
      <c r="FQN198" s="255"/>
      <c r="FQO198" s="255"/>
      <c r="FQP198" s="255"/>
      <c r="FQQ198" s="255"/>
      <c r="FQR198" s="255"/>
      <c r="FQS198" s="255"/>
      <c r="FQT198" s="255"/>
      <c r="FQU198" s="255"/>
      <c r="FQV198" s="255"/>
      <c r="FQW198" s="255"/>
      <c r="FQX198" s="255"/>
      <c r="FQY198" s="255"/>
      <c r="FQZ198" s="255"/>
      <c r="FRA198" s="255"/>
      <c r="FRB198" s="255"/>
      <c r="FRC198" s="255"/>
      <c r="FRD198" s="255"/>
      <c r="FRE198" s="255"/>
      <c r="FRF198" s="255"/>
      <c r="FRG198" s="255"/>
      <c r="FRH198" s="255"/>
      <c r="FRI198" s="255"/>
      <c r="FRJ198" s="255"/>
      <c r="FRK198" s="255"/>
      <c r="FRL198" s="255"/>
      <c r="FRM198" s="255"/>
      <c r="FRN198" s="255"/>
      <c r="FRO198" s="255"/>
      <c r="FRP198" s="255"/>
      <c r="FRQ198" s="255"/>
      <c r="FRR198" s="255"/>
      <c r="FRS198" s="255"/>
      <c r="FRT198" s="255"/>
      <c r="FRU198" s="255"/>
      <c r="FRV198" s="255"/>
      <c r="FRW198" s="255"/>
      <c r="FRX198" s="255"/>
      <c r="FRY198" s="255"/>
      <c r="FRZ198" s="255"/>
      <c r="FSA198" s="255"/>
      <c r="FSB198" s="255"/>
      <c r="FSC198" s="255"/>
      <c r="FSD198" s="255"/>
      <c r="FSE198" s="255"/>
      <c r="FSF198" s="255"/>
      <c r="FSG198" s="255"/>
      <c r="FSH198" s="255"/>
      <c r="FSI198" s="255"/>
      <c r="FSJ198" s="255"/>
      <c r="FSK198" s="255"/>
      <c r="FSL198" s="255"/>
      <c r="FSM198" s="255"/>
      <c r="FSN198" s="255"/>
      <c r="FSO198" s="255"/>
      <c r="FSP198" s="255"/>
      <c r="FSQ198" s="255"/>
      <c r="FSR198" s="255"/>
      <c r="FSS198" s="255"/>
      <c r="FST198" s="255"/>
      <c r="FSU198" s="255"/>
      <c r="FSV198" s="255"/>
      <c r="FSW198" s="255"/>
      <c r="FSX198" s="255"/>
      <c r="FSY198" s="255"/>
      <c r="FSZ198" s="255"/>
      <c r="FTA198" s="255"/>
      <c r="FTB198" s="255"/>
      <c r="FTC198" s="255"/>
      <c r="FTD198" s="255"/>
      <c r="FTE198" s="255"/>
      <c r="FTF198" s="255"/>
      <c r="FTG198" s="255"/>
      <c r="FTH198" s="255"/>
      <c r="FTI198" s="255"/>
      <c r="FTJ198" s="255"/>
      <c r="FTK198" s="255"/>
      <c r="FTL198" s="255"/>
      <c r="FTM198" s="255"/>
      <c r="FTN198" s="255"/>
      <c r="FTO198" s="255"/>
      <c r="FTP198" s="255"/>
      <c r="FTQ198" s="255"/>
      <c r="FTR198" s="255"/>
      <c r="FTS198" s="255"/>
      <c r="FTT198" s="255"/>
      <c r="FTU198" s="255"/>
      <c r="FTV198" s="255"/>
      <c r="FTW198" s="255"/>
      <c r="FTX198" s="255"/>
      <c r="FTY198" s="255"/>
      <c r="FTZ198" s="255"/>
      <c r="FUA198" s="255"/>
      <c r="FUB198" s="255"/>
      <c r="FUC198" s="255"/>
      <c r="FUD198" s="255"/>
      <c r="FUE198" s="255"/>
      <c r="FUF198" s="255"/>
      <c r="FUG198" s="255"/>
      <c r="FUH198" s="255"/>
      <c r="FUI198" s="255"/>
      <c r="FUJ198" s="255"/>
      <c r="FUK198" s="255"/>
      <c r="FUL198" s="255"/>
      <c r="FUM198" s="255"/>
      <c r="FUN198" s="255"/>
      <c r="FUO198" s="255"/>
      <c r="FUP198" s="255"/>
      <c r="FUQ198" s="255"/>
      <c r="FUR198" s="255"/>
      <c r="FUS198" s="255"/>
      <c r="FUT198" s="255"/>
      <c r="FUU198" s="255"/>
      <c r="FUV198" s="255"/>
      <c r="FUW198" s="255"/>
      <c r="FUX198" s="255"/>
      <c r="FUY198" s="255"/>
      <c r="FUZ198" s="255"/>
      <c r="FVA198" s="255"/>
      <c r="FVB198" s="255"/>
      <c r="FVC198" s="255"/>
      <c r="FVD198" s="255"/>
      <c r="FVE198" s="255"/>
      <c r="FVF198" s="255"/>
      <c r="FVG198" s="255"/>
      <c r="FVH198" s="255"/>
      <c r="FVI198" s="255"/>
      <c r="FVJ198" s="255"/>
      <c r="FVK198" s="255"/>
      <c r="FVL198" s="255"/>
      <c r="FVM198" s="255"/>
      <c r="FVN198" s="255"/>
      <c r="FVO198" s="255"/>
      <c r="FVP198" s="255"/>
      <c r="FVQ198" s="255"/>
      <c r="FVR198" s="255"/>
      <c r="FVS198" s="255"/>
      <c r="FVT198" s="255"/>
      <c r="FVU198" s="255"/>
      <c r="FVV198" s="255"/>
      <c r="FVW198" s="255"/>
      <c r="FVX198" s="255"/>
      <c r="FVY198" s="255"/>
      <c r="FVZ198" s="255"/>
      <c r="FWA198" s="255"/>
      <c r="FWB198" s="255"/>
      <c r="FWC198" s="255"/>
      <c r="FWD198" s="255"/>
      <c r="FWE198" s="255"/>
      <c r="FWF198" s="255"/>
      <c r="FWG198" s="255"/>
      <c r="FWH198" s="255"/>
      <c r="FWI198" s="255"/>
      <c r="FWJ198" s="255"/>
      <c r="FWK198" s="255"/>
      <c r="FWL198" s="255"/>
      <c r="FWM198" s="255"/>
      <c r="FWN198" s="255"/>
      <c r="FWO198" s="255"/>
      <c r="FWP198" s="255"/>
      <c r="FWQ198" s="255"/>
      <c r="FWR198" s="255"/>
      <c r="FWS198" s="255"/>
      <c r="FWT198" s="255"/>
      <c r="FWU198" s="255"/>
      <c r="FWV198" s="255"/>
      <c r="FWW198" s="255"/>
      <c r="FWX198" s="255"/>
      <c r="FWY198" s="255"/>
      <c r="FWZ198" s="255"/>
      <c r="FXA198" s="255"/>
      <c r="FXB198" s="255"/>
      <c r="FXC198" s="255"/>
      <c r="FXD198" s="255"/>
      <c r="FXE198" s="255"/>
      <c r="FXF198" s="255"/>
      <c r="FXG198" s="255"/>
      <c r="FXH198" s="255"/>
      <c r="FXI198" s="255"/>
      <c r="FXJ198" s="255"/>
      <c r="FXK198" s="255"/>
      <c r="FXL198" s="255"/>
      <c r="FXM198" s="255"/>
      <c r="FXN198" s="255"/>
      <c r="FXO198" s="255"/>
      <c r="FXP198" s="255"/>
      <c r="FXQ198" s="255"/>
      <c r="FXR198" s="255"/>
      <c r="FXS198" s="255"/>
      <c r="FXT198" s="255"/>
      <c r="FXU198" s="255"/>
      <c r="FXV198" s="255"/>
      <c r="FXW198" s="255"/>
      <c r="FXX198" s="255"/>
      <c r="FXY198" s="255"/>
      <c r="FXZ198" s="255"/>
      <c r="FYA198" s="255"/>
      <c r="FYB198" s="255"/>
      <c r="FYC198" s="255"/>
      <c r="FYD198" s="255"/>
      <c r="FYE198" s="255"/>
      <c r="FYF198" s="255"/>
      <c r="FYG198" s="255"/>
      <c r="FYH198" s="255"/>
      <c r="FYI198" s="255"/>
      <c r="FYJ198" s="255"/>
      <c r="FYK198" s="255"/>
      <c r="FYL198" s="255"/>
      <c r="FYM198" s="255"/>
      <c r="FYN198" s="255"/>
      <c r="FYO198" s="255"/>
      <c r="FYP198" s="255"/>
      <c r="FYQ198" s="255"/>
      <c r="FYR198" s="255"/>
      <c r="FYS198" s="255"/>
      <c r="FYT198" s="255"/>
      <c r="FYU198" s="255"/>
      <c r="FYV198" s="255"/>
      <c r="FYW198" s="255"/>
      <c r="FYX198" s="255"/>
      <c r="FYY198" s="255"/>
      <c r="FYZ198" s="255"/>
      <c r="FZA198" s="255"/>
      <c r="FZB198" s="255"/>
      <c r="FZC198" s="255"/>
      <c r="FZD198" s="255"/>
      <c r="FZE198" s="255"/>
      <c r="FZF198" s="255"/>
      <c r="FZG198" s="255"/>
      <c r="FZH198" s="255"/>
      <c r="FZI198" s="255"/>
      <c r="FZJ198" s="255"/>
      <c r="FZK198" s="255"/>
      <c r="FZL198" s="255"/>
      <c r="FZM198" s="255"/>
      <c r="FZN198" s="255"/>
      <c r="FZO198" s="255"/>
      <c r="FZP198" s="255"/>
      <c r="FZQ198" s="255"/>
      <c r="FZR198" s="255"/>
      <c r="FZS198" s="255"/>
      <c r="FZT198" s="255"/>
      <c r="FZU198" s="255"/>
      <c r="FZV198" s="255"/>
      <c r="FZW198" s="255"/>
      <c r="FZX198" s="255"/>
      <c r="FZY198" s="255"/>
      <c r="FZZ198" s="255"/>
      <c r="GAA198" s="255"/>
      <c r="GAB198" s="255"/>
      <c r="GAC198" s="255"/>
      <c r="GAD198" s="255"/>
      <c r="GAE198" s="255"/>
      <c r="GAF198" s="255"/>
      <c r="GAG198" s="255"/>
      <c r="GAH198" s="255"/>
      <c r="GAI198" s="255"/>
      <c r="GAJ198" s="255"/>
      <c r="GAK198" s="255"/>
      <c r="GAL198" s="255"/>
      <c r="GAM198" s="255"/>
      <c r="GAN198" s="255"/>
      <c r="GAO198" s="255"/>
      <c r="GAP198" s="255"/>
      <c r="GAQ198" s="255"/>
      <c r="GAR198" s="255"/>
      <c r="GAS198" s="255"/>
      <c r="GAT198" s="255"/>
      <c r="GAU198" s="255"/>
      <c r="GAV198" s="255"/>
      <c r="GAW198" s="255"/>
      <c r="GAX198" s="255"/>
      <c r="GAY198" s="255"/>
      <c r="GAZ198" s="255"/>
      <c r="GBA198" s="255"/>
      <c r="GBB198" s="255"/>
      <c r="GBC198" s="255"/>
      <c r="GBD198" s="255"/>
      <c r="GBE198" s="255"/>
      <c r="GBF198" s="255"/>
      <c r="GBG198" s="255"/>
      <c r="GBH198" s="255"/>
      <c r="GBI198" s="255"/>
      <c r="GBJ198" s="255"/>
      <c r="GBK198" s="255"/>
      <c r="GBL198" s="255"/>
      <c r="GBM198" s="255"/>
      <c r="GBN198" s="255"/>
      <c r="GBO198" s="255"/>
      <c r="GBP198" s="255"/>
      <c r="GBQ198" s="255"/>
      <c r="GBR198" s="255"/>
      <c r="GBS198" s="255"/>
      <c r="GBT198" s="255"/>
      <c r="GBU198" s="255"/>
      <c r="GBV198" s="255"/>
      <c r="GBW198" s="255"/>
      <c r="GBX198" s="255"/>
      <c r="GBY198" s="255"/>
      <c r="GBZ198" s="255"/>
      <c r="GCA198" s="255"/>
      <c r="GCB198" s="255"/>
      <c r="GCC198" s="255"/>
      <c r="GCD198" s="255"/>
      <c r="GCE198" s="255"/>
      <c r="GCF198" s="255"/>
      <c r="GCG198" s="255"/>
      <c r="GCH198" s="255"/>
      <c r="GCI198" s="255"/>
      <c r="GCJ198" s="255"/>
      <c r="GCK198" s="255"/>
      <c r="GCL198" s="255"/>
      <c r="GCM198" s="255"/>
      <c r="GCN198" s="255"/>
      <c r="GCO198" s="255"/>
      <c r="GCP198" s="255"/>
      <c r="GCQ198" s="255"/>
      <c r="GCR198" s="255"/>
      <c r="GCS198" s="255"/>
      <c r="GCT198" s="255"/>
      <c r="GCU198" s="255"/>
      <c r="GCV198" s="255"/>
      <c r="GCW198" s="255"/>
      <c r="GCX198" s="255"/>
      <c r="GCY198" s="255"/>
      <c r="GCZ198" s="255"/>
      <c r="GDA198" s="255"/>
      <c r="GDB198" s="255"/>
      <c r="GDC198" s="255"/>
      <c r="GDD198" s="255"/>
      <c r="GDE198" s="255"/>
      <c r="GDF198" s="255"/>
      <c r="GDG198" s="255"/>
      <c r="GDH198" s="255"/>
      <c r="GDI198" s="255"/>
      <c r="GDJ198" s="255"/>
      <c r="GDK198" s="255"/>
      <c r="GDL198" s="255"/>
      <c r="GDM198" s="255"/>
      <c r="GDN198" s="255"/>
      <c r="GDO198" s="255"/>
      <c r="GDP198" s="255"/>
      <c r="GDQ198" s="255"/>
      <c r="GDR198" s="255"/>
      <c r="GDS198" s="255"/>
      <c r="GDT198" s="255"/>
      <c r="GDU198" s="255"/>
      <c r="GDV198" s="255"/>
      <c r="GDW198" s="255"/>
      <c r="GDX198" s="255"/>
      <c r="GDY198" s="255"/>
      <c r="GDZ198" s="255"/>
      <c r="GEA198" s="255"/>
      <c r="GEB198" s="255"/>
      <c r="GEC198" s="255"/>
      <c r="GED198" s="255"/>
      <c r="GEE198" s="255"/>
      <c r="GEF198" s="255"/>
      <c r="GEG198" s="255"/>
      <c r="GEH198" s="255"/>
      <c r="GEI198" s="255"/>
      <c r="GEJ198" s="255"/>
      <c r="GEK198" s="255"/>
      <c r="GEL198" s="255"/>
      <c r="GEM198" s="255"/>
      <c r="GEN198" s="255"/>
      <c r="GEO198" s="255"/>
      <c r="GEP198" s="255"/>
      <c r="GEQ198" s="255"/>
      <c r="GER198" s="255"/>
      <c r="GES198" s="255"/>
      <c r="GET198" s="255"/>
      <c r="GEU198" s="255"/>
      <c r="GEV198" s="255"/>
      <c r="GEW198" s="255"/>
      <c r="GEX198" s="255"/>
      <c r="GEY198" s="255"/>
      <c r="GEZ198" s="255"/>
      <c r="GFA198" s="255"/>
      <c r="GFB198" s="255"/>
      <c r="GFC198" s="255"/>
      <c r="GFD198" s="255"/>
      <c r="GFE198" s="255"/>
      <c r="GFF198" s="255"/>
      <c r="GFG198" s="255"/>
      <c r="GFH198" s="255"/>
      <c r="GFI198" s="255"/>
      <c r="GFJ198" s="255"/>
      <c r="GFK198" s="255"/>
      <c r="GFL198" s="255"/>
      <c r="GFM198" s="255"/>
      <c r="GFN198" s="255"/>
      <c r="GFO198" s="255"/>
      <c r="GFP198" s="255"/>
      <c r="GFQ198" s="255"/>
      <c r="GFR198" s="255"/>
      <c r="GFS198" s="255"/>
      <c r="GFT198" s="255"/>
      <c r="GFU198" s="255"/>
      <c r="GFV198" s="255"/>
      <c r="GFW198" s="255"/>
      <c r="GFX198" s="255"/>
      <c r="GFY198" s="255"/>
      <c r="GFZ198" s="255"/>
      <c r="GGA198" s="255"/>
      <c r="GGB198" s="255"/>
      <c r="GGC198" s="255"/>
      <c r="GGD198" s="255"/>
      <c r="GGE198" s="255"/>
      <c r="GGF198" s="255"/>
      <c r="GGG198" s="255"/>
      <c r="GGH198" s="255"/>
      <c r="GGI198" s="255"/>
      <c r="GGJ198" s="255"/>
      <c r="GGK198" s="255"/>
      <c r="GGL198" s="255"/>
      <c r="GGM198" s="255"/>
      <c r="GGN198" s="255"/>
      <c r="GGO198" s="255"/>
      <c r="GGP198" s="255"/>
      <c r="GGQ198" s="255"/>
      <c r="GGR198" s="255"/>
      <c r="GGS198" s="255"/>
      <c r="GGT198" s="255"/>
      <c r="GGU198" s="255"/>
      <c r="GGV198" s="255"/>
      <c r="GGW198" s="255"/>
      <c r="GGX198" s="255"/>
      <c r="GGY198" s="255"/>
      <c r="GGZ198" s="255"/>
      <c r="GHA198" s="255"/>
      <c r="GHB198" s="255"/>
      <c r="GHC198" s="255"/>
      <c r="GHD198" s="255"/>
      <c r="GHE198" s="255"/>
      <c r="GHF198" s="255"/>
      <c r="GHG198" s="255"/>
      <c r="GHH198" s="255"/>
      <c r="GHI198" s="255"/>
      <c r="GHJ198" s="255"/>
      <c r="GHK198" s="255"/>
      <c r="GHL198" s="255"/>
      <c r="GHM198" s="255"/>
      <c r="GHN198" s="255"/>
      <c r="GHO198" s="255"/>
      <c r="GHP198" s="255"/>
      <c r="GHQ198" s="255"/>
      <c r="GHR198" s="255"/>
      <c r="GHS198" s="255"/>
      <c r="GHT198" s="255"/>
      <c r="GHU198" s="255"/>
      <c r="GHV198" s="255"/>
      <c r="GHW198" s="255"/>
      <c r="GHX198" s="255"/>
      <c r="GHY198" s="255"/>
      <c r="GHZ198" s="255"/>
      <c r="GIA198" s="255"/>
      <c r="GIB198" s="255"/>
      <c r="GIC198" s="255"/>
      <c r="GID198" s="255"/>
      <c r="GIE198" s="255"/>
      <c r="GIF198" s="255"/>
      <c r="GIG198" s="255"/>
      <c r="GIH198" s="255"/>
      <c r="GII198" s="255"/>
      <c r="GIJ198" s="255"/>
      <c r="GIK198" s="255"/>
      <c r="GIL198" s="255"/>
      <c r="GIM198" s="255"/>
      <c r="GIN198" s="255"/>
      <c r="GIO198" s="255"/>
      <c r="GIP198" s="255"/>
      <c r="GIQ198" s="255"/>
      <c r="GIR198" s="255"/>
      <c r="GIS198" s="255"/>
      <c r="GIT198" s="255"/>
      <c r="GIU198" s="255"/>
      <c r="GIV198" s="255"/>
      <c r="GIW198" s="255"/>
      <c r="GIX198" s="255"/>
      <c r="GIY198" s="255"/>
      <c r="GIZ198" s="255"/>
      <c r="GJA198" s="255"/>
      <c r="GJB198" s="255"/>
      <c r="GJC198" s="255"/>
      <c r="GJD198" s="255"/>
      <c r="GJE198" s="255"/>
      <c r="GJF198" s="255"/>
      <c r="GJG198" s="255"/>
      <c r="GJH198" s="255"/>
      <c r="GJI198" s="255"/>
      <c r="GJJ198" s="255"/>
      <c r="GJK198" s="255"/>
      <c r="GJL198" s="255"/>
      <c r="GJM198" s="255"/>
      <c r="GJN198" s="255"/>
      <c r="GJO198" s="255"/>
      <c r="GJP198" s="255"/>
      <c r="GJQ198" s="255"/>
      <c r="GJR198" s="255"/>
      <c r="GJS198" s="255"/>
      <c r="GJT198" s="255"/>
      <c r="GJU198" s="255"/>
      <c r="GJV198" s="255"/>
      <c r="GJW198" s="255"/>
      <c r="GJX198" s="255"/>
      <c r="GJY198" s="255"/>
      <c r="GJZ198" s="255"/>
      <c r="GKA198" s="255"/>
      <c r="GKB198" s="255"/>
      <c r="GKC198" s="255"/>
      <c r="GKD198" s="255"/>
      <c r="GKE198" s="255"/>
      <c r="GKF198" s="255"/>
      <c r="GKG198" s="255"/>
      <c r="GKH198" s="255"/>
      <c r="GKI198" s="255"/>
      <c r="GKJ198" s="255"/>
      <c r="GKK198" s="255"/>
      <c r="GKL198" s="255"/>
      <c r="GKM198" s="255"/>
      <c r="GKN198" s="255"/>
      <c r="GKO198" s="255"/>
      <c r="GKP198" s="255"/>
      <c r="GKQ198" s="255"/>
      <c r="GKR198" s="255"/>
      <c r="GKS198" s="255"/>
      <c r="GKT198" s="255"/>
      <c r="GKU198" s="255"/>
      <c r="GKV198" s="255"/>
      <c r="GKW198" s="255"/>
      <c r="GKX198" s="255"/>
      <c r="GKY198" s="255"/>
      <c r="GKZ198" s="255"/>
      <c r="GLA198" s="255"/>
      <c r="GLB198" s="255"/>
      <c r="GLC198" s="255"/>
      <c r="GLD198" s="255"/>
      <c r="GLE198" s="255"/>
      <c r="GLF198" s="255"/>
      <c r="GLG198" s="255"/>
      <c r="GLH198" s="255"/>
      <c r="GLI198" s="255"/>
      <c r="GLJ198" s="255"/>
      <c r="GLK198" s="255"/>
      <c r="GLL198" s="255"/>
      <c r="GLM198" s="255"/>
      <c r="GLN198" s="255"/>
      <c r="GLO198" s="255"/>
      <c r="GLP198" s="255"/>
      <c r="GLQ198" s="255"/>
      <c r="GLR198" s="255"/>
      <c r="GLS198" s="255"/>
      <c r="GLT198" s="255"/>
      <c r="GLU198" s="255"/>
      <c r="GLV198" s="255"/>
      <c r="GLW198" s="255"/>
      <c r="GLX198" s="255"/>
      <c r="GLY198" s="255"/>
      <c r="GLZ198" s="255"/>
      <c r="GMA198" s="255"/>
      <c r="GMB198" s="255"/>
      <c r="GMC198" s="255"/>
      <c r="GMD198" s="255"/>
      <c r="GME198" s="255"/>
      <c r="GMF198" s="255"/>
      <c r="GMG198" s="255"/>
      <c r="GMH198" s="255"/>
      <c r="GMI198" s="255"/>
      <c r="GMJ198" s="255"/>
      <c r="GMK198" s="255"/>
      <c r="GML198" s="255"/>
      <c r="GMM198" s="255"/>
      <c r="GMN198" s="255"/>
      <c r="GMO198" s="255"/>
      <c r="GMP198" s="255"/>
      <c r="GMQ198" s="255"/>
      <c r="GMR198" s="255"/>
      <c r="GMS198" s="255"/>
      <c r="GMT198" s="255"/>
      <c r="GMU198" s="255"/>
      <c r="GMV198" s="255"/>
      <c r="GMW198" s="255"/>
      <c r="GMX198" s="255"/>
      <c r="GMY198" s="255"/>
      <c r="GMZ198" s="255"/>
      <c r="GNA198" s="255"/>
      <c r="GNB198" s="255"/>
      <c r="GNC198" s="255"/>
      <c r="GND198" s="255"/>
      <c r="GNE198" s="255"/>
      <c r="GNF198" s="255"/>
      <c r="GNG198" s="255"/>
      <c r="GNH198" s="255"/>
      <c r="GNI198" s="255"/>
      <c r="GNJ198" s="255"/>
      <c r="GNK198" s="255"/>
      <c r="GNL198" s="255"/>
      <c r="GNM198" s="255"/>
      <c r="GNN198" s="255"/>
      <c r="GNO198" s="255"/>
      <c r="GNP198" s="255"/>
      <c r="GNQ198" s="255"/>
      <c r="GNR198" s="255"/>
      <c r="GNS198" s="255"/>
      <c r="GNT198" s="255"/>
      <c r="GNU198" s="255"/>
      <c r="GNV198" s="255"/>
      <c r="GNW198" s="255"/>
      <c r="GNX198" s="255"/>
      <c r="GNY198" s="255"/>
      <c r="GNZ198" s="255"/>
      <c r="GOA198" s="255"/>
      <c r="GOB198" s="255"/>
      <c r="GOC198" s="255"/>
      <c r="GOD198" s="255"/>
      <c r="GOE198" s="255"/>
      <c r="GOF198" s="255"/>
      <c r="GOG198" s="255"/>
      <c r="GOH198" s="255"/>
      <c r="GOI198" s="255"/>
      <c r="GOJ198" s="255"/>
      <c r="GOK198" s="255"/>
      <c r="GOL198" s="255"/>
      <c r="GOM198" s="255"/>
      <c r="GON198" s="255"/>
      <c r="GOO198" s="255"/>
      <c r="GOP198" s="255"/>
      <c r="GOQ198" s="255"/>
      <c r="GOR198" s="255"/>
      <c r="GOS198" s="255"/>
      <c r="GOT198" s="255"/>
      <c r="GOU198" s="255"/>
      <c r="GOV198" s="255"/>
      <c r="GOW198" s="255"/>
      <c r="GOX198" s="255"/>
      <c r="GOY198" s="255"/>
      <c r="GOZ198" s="255"/>
      <c r="GPA198" s="255"/>
      <c r="GPB198" s="255"/>
      <c r="GPC198" s="255"/>
      <c r="GPD198" s="255"/>
      <c r="GPE198" s="255"/>
      <c r="GPF198" s="255"/>
      <c r="GPG198" s="255"/>
      <c r="GPH198" s="255"/>
      <c r="GPI198" s="255"/>
      <c r="GPJ198" s="255"/>
      <c r="GPK198" s="255"/>
      <c r="GPL198" s="255"/>
      <c r="GPM198" s="255"/>
      <c r="GPN198" s="255"/>
      <c r="GPO198" s="255"/>
      <c r="GPP198" s="255"/>
      <c r="GPQ198" s="255"/>
      <c r="GPR198" s="255"/>
      <c r="GPS198" s="255"/>
      <c r="GPT198" s="255"/>
      <c r="GPU198" s="255"/>
      <c r="GPV198" s="255"/>
      <c r="GPW198" s="255"/>
      <c r="GPX198" s="255"/>
      <c r="GPY198" s="255"/>
      <c r="GPZ198" s="255"/>
      <c r="GQA198" s="255"/>
      <c r="GQB198" s="255"/>
      <c r="GQC198" s="255"/>
      <c r="GQD198" s="255"/>
      <c r="GQE198" s="255"/>
      <c r="GQF198" s="255"/>
      <c r="GQG198" s="255"/>
      <c r="GQH198" s="255"/>
      <c r="GQI198" s="255"/>
      <c r="GQJ198" s="255"/>
      <c r="GQK198" s="255"/>
      <c r="GQL198" s="255"/>
      <c r="GQM198" s="255"/>
      <c r="GQN198" s="255"/>
      <c r="GQO198" s="255"/>
      <c r="GQP198" s="255"/>
      <c r="GQQ198" s="255"/>
      <c r="GQR198" s="255"/>
      <c r="GQS198" s="255"/>
      <c r="GQT198" s="255"/>
      <c r="GQU198" s="255"/>
      <c r="GQV198" s="255"/>
      <c r="GQW198" s="255"/>
      <c r="GQX198" s="255"/>
      <c r="GQY198" s="255"/>
      <c r="GQZ198" s="255"/>
      <c r="GRA198" s="255"/>
      <c r="GRB198" s="255"/>
      <c r="GRC198" s="255"/>
      <c r="GRD198" s="255"/>
      <c r="GRE198" s="255"/>
      <c r="GRF198" s="255"/>
      <c r="GRG198" s="255"/>
      <c r="GRH198" s="255"/>
      <c r="GRI198" s="255"/>
      <c r="GRJ198" s="255"/>
      <c r="GRK198" s="255"/>
      <c r="GRL198" s="255"/>
      <c r="GRM198" s="255"/>
      <c r="GRN198" s="255"/>
      <c r="GRO198" s="255"/>
      <c r="GRP198" s="255"/>
      <c r="GRQ198" s="255"/>
      <c r="GRR198" s="255"/>
      <c r="GRS198" s="255"/>
      <c r="GRT198" s="255"/>
      <c r="GRU198" s="255"/>
      <c r="GRV198" s="255"/>
      <c r="GRW198" s="255"/>
      <c r="GRX198" s="255"/>
      <c r="GRY198" s="255"/>
      <c r="GRZ198" s="255"/>
      <c r="GSA198" s="255"/>
      <c r="GSB198" s="255"/>
      <c r="GSC198" s="255"/>
      <c r="GSD198" s="255"/>
      <c r="GSE198" s="255"/>
      <c r="GSF198" s="255"/>
      <c r="GSG198" s="255"/>
      <c r="GSH198" s="255"/>
      <c r="GSI198" s="255"/>
      <c r="GSJ198" s="255"/>
      <c r="GSK198" s="255"/>
      <c r="GSL198" s="255"/>
      <c r="GSM198" s="255"/>
      <c r="GSN198" s="255"/>
      <c r="GSO198" s="255"/>
      <c r="GSP198" s="255"/>
      <c r="GSQ198" s="255"/>
      <c r="GSR198" s="255"/>
      <c r="GSS198" s="255"/>
      <c r="GST198" s="255"/>
      <c r="GSU198" s="255"/>
      <c r="GSV198" s="255"/>
      <c r="GSW198" s="255"/>
      <c r="GSX198" s="255"/>
      <c r="GSY198" s="255"/>
      <c r="GSZ198" s="255"/>
      <c r="GTA198" s="255"/>
      <c r="GTB198" s="255"/>
      <c r="GTC198" s="255"/>
      <c r="GTD198" s="255"/>
      <c r="GTE198" s="255"/>
      <c r="GTF198" s="255"/>
      <c r="GTG198" s="255"/>
      <c r="GTH198" s="255"/>
      <c r="GTI198" s="255"/>
      <c r="GTJ198" s="255"/>
      <c r="GTK198" s="255"/>
      <c r="GTL198" s="255"/>
      <c r="GTM198" s="255"/>
      <c r="GTN198" s="255"/>
      <c r="GTO198" s="255"/>
      <c r="GTP198" s="255"/>
      <c r="GTQ198" s="255"/>
      <c r="GTR198" s="255"/>
      <c r="GTS198" s="255"/>
      <c r="GTT198" s="255"/>
      <c r="GTU198" s="255"/>
      <c r="GTV198" s="255"/>
      <c r="GTW198" s="255"/>
      <c r="GTX198" s="255"/>
      <c r="GTY198" s="255"/>
      <c r="GTZ198" s="255"/>
      <c r="GUA198" s="255"/>
      <c r="GUB198" s="255"/>
      <c r="GUC198" s="255"/>
      <c r="GUD198" s="255"/>
      <c r="GUE198" s="255"/>
      <c r="GUF198" s="255"/>
      <c r="GUG198" s="255"/>
      <c r="GUH198" s="255"/>
      <c r="GUI198" s="255"/>
      <c r="GUJ198" s="255"/>
      <c r="GUK198" s="255"/>
      <c r="GUL198" s="255"/>
      <c r="GUM198" s="255"/>
      <c r="GUN198" s="255"/>
      <c r="GUO198" s="255"/>
      <c r="GUP198" s="255"/>
      <c r="GUQ198" s="255"/>
      <c r="GUR198" s="255"/>
      <c r="GUS198" s="255"/>
      <c r="GUT198" s="255"/>
      <c r="GUU198" s="255"/>
      <c r="GUV198" s="255"/>
      <c r="GUW198" s="255"/>
      <c r="GUX198" s="255"/>
      <c r="GUY198" s="255"/>
      <c r="GUZ198" s="255"/>
      <c r="GVA198" s="255"/>
      <c r="GVB198" s="255"/>
      <c r="GVC198" s="255"/>
      <c r="GVD198" s="255"/>
      <c r="GVE198" s="255"/>
      <c r="GVF198" s="255"/>
      <c r="GVG198" s="255"/>
      <c r="GVH198" s="255"/>
      <c r="GVI198" s="255"/>
      <c r="GVJ198" s="255"/>
      <c r="GVK198" s="255"/>
      <c r="GVL198" s="255"/>
      <c r="GVM198" s="255"/>
      <c r="GVN198" s="255"/>
      <c r="GVO198" s="255"/>
      <c r="GVP198" s="255"/>
      <c r="GVQ198" s="255"/>
      <c r="GVR198" s="255"/>
      <c r="GVS198" s="255"/>
      <c r="GVT198" s="255"/>
      <c r="GVU198" s="255"/>
      <c r="GVV198" s="255"/>
      <c r="GVW198" s="255"/>
      <c r="GVX198" s="255"/>
      <c r="GVY198" s="255"/>
      <c r="GVZ198" s="255"/>
      <c r="GWA198" s="255"/>
      <c r="GWB198" s="255"/>
      <c r="GWC198" s="255"/>
      <c r="GWD198" s="255"/>
      <c r="GWE198" s="255"/>
      <c r="GWF198" s="255"/>
      <c r="GWG198" s="255"/>
      <c r="GWH198" s="255"/>
      <c r="GWI198" s="255"/>
      <c r="GWJ198" s="255"/>
      <c r="GWK198" s="255"/>
      <c r="GWL198" s="255"/>
      <c r="GWM198" s="255"/>
      <c r="GWN198" s="255"/>
      <c r="GWO198" s="255"/>
      <c r="GWP198" s="255"/>
      <c r="GWQ198" s="255"/>
      <c r="GWR198" s="255"/>
      <c r="GWS198" s="255"/>
      <c r="GWT198" s="255"/>
      <c r="GWU198" s="255"/>
      <c r="GWV198" s="255"/>
      <c r="GWW198" s="255"/>
      <c r="GWX198" s="255"/>
      <c r="GWY198" s="255"/>
      <c r="GWZ198" s="255"/>
      <c r="GXA198" s="255"/>
      <c r="GXB198" s="255"/>
      <c r="GXC198" s="255"/>
      <c r="GXD198" s="255"/>
      <c r="GXE198" s="255"/>
      <c r="GXF198" s="255"/>
      <c r="GXG198" s="255"/>
      <c r="GXH198" s="255"/>
      <c r="GXI198" s="255"/>
      <c r="GXJ198" s="255"/>
      <c r="GXK198" s="255"/>
      <c r="GXL198" s="255"/>
      <c r="GXM198" s="255"/>
      <c r="GXN198" s="255"/>
      <c r="GXO198" s="255"/>
      <c r="GXP198" s="255"/>
      <c r="GXQ198" s="255"/>
      <c r="GXR198" s="255"/>
      <c r="GXS198" s="255"/>
      <c r="GXT198" s="255"/>
      <c r="GXU198" s="255"/>
      <c r="GXV198" s="255"/>
      <c r="GXW198" s="255"/>
      <c r="GXX198" s="255"/>
      <c r="GXY198" s="255"/>
      <c r="GXZ198" s="255"/>
      <c r="GYA198" s="255"/>
      <c r="GYB198" s="255"/>
      <c r="GYC198" s="255"/>
      <c r="GYD198" s="255"/>
      <c r="GYE198" s="255"/>
      <c r="GYF198" s="255"/>
      <c r="GYG198" s="255"/>
      <c r="GYH198" s="255"/>
      <c r="GYI198" s="255"/>
      <c r="GYJ198" s="255"/>
      <c r="GYK198" s="255"/>
      <c r="GYL198" s="255"/>
      <c r="GYM198" s="255"/>
      <c r="GYN198" s="255"/>
      <c r="GYO198" s="255"/>
      <c r="GYP198" s="255"/>
      <c r="GYQ198" s="255"/>
      <c r="GYR198" s="255"/>
      <c r="GYS198" s="255"/>
      <c r="GYT198" s="255"/>
      <c r="GYU198" s="255"/>
      <c r="GYV198" s="255"/>
      <c r="GYW198" s="255"/>
      <c r="GYX198" s="255"/>
      <c r="GYY198" s="255"/>
      <c r="GYZ198" s="255"/>
      <c r="GZA198" s="255"/>
      <c r="GZB198" s="255"/>
      <c r="GZC198" s="255"/>
      <c r="GZD198" s="255"/>
      <c r="GZE198" s="255"/>
      <c r="GZF198" s="255"/>
      <c r="GZG198" s="255"/>
      <c r="GZH198" s="255"/>
      <c r="GZI198" s="255"/>
      <c r="GZJ198" s="255"/>
      <c r="GZK198" s="255"/>
      <c r="GZL198" s="255"/>
      <c r="GZM198" s="255"/>
      <c r="GZN198" s="255"/>
      <c r="GZO198" s="255"/>
      <c r="GZP198" s="255"/>
      <c r="GZQ198" s="255"/>
      <c r="GZR198" s="255"/>
      <c r="GZS198" s="255"/>
      <c r="GZT198" s="255"/>
      <c r="GZU198" s="255"/>
      <c r="GZV198" s="255"/>
      <c r="GZW198" s="255"/>
      <c r="GZX198" s="255"/>
      <c r="GZY198" s="255"/>
      <c r="GZZ198" s="255"/>
      <c r="HAA198" s="255"/>
      <c r="HAB198" s="255"/>
      <c r="HAC198" s="255"/>
      <c r="HAD198" s="255"/>
      <c r="HAE198" s="255"/>
      <c r="HAF198" s="255"/>
      <c r="HAG198" s="255"/>
      <c r="HAH198" s="255"/>
      <c r="HAI198" s="255"/>
      <c r="HAJ198" s="255"/>
      <c r="HAK198" s="255"/>
      <c r="HAL198" s="255"/>
      <c r="HAM198" s="255"/>
      <c r="HAN198" s="255"/>
      <c r="HAO198" s="255"/>
      <c r="HAP198" s="255"/>
      <c r="HAQ198" s="255"/>
      <c r="HAR198" s="255"/>
      <c r="HAS198" s="255"/>
      <c r="HAT198" s="255"/>
      <c r="HAU198" s="255"/>
      <c r="HAV198" s="255"/>
      <c r="HAW198" s="255"/>
      <c r="HAX198" s="255"/>
      <c r="HAY198" s="255"/>
      <c r="HAZ198" s="255"/>
      <c r="HBA198" s="255"/>
      <c r="HBB198" s="255"/>
      <c r="HBC198" s="255"/>
      <c r="HBD198" s="255"/>
      <c r="HBE198" s="255"/>
      <c r="HBF198" s="255"/>
      <c r="HBG198" s="255"/>
      <c r="HBH198" s="255"/>
      <c r="HBI198" s="255"/>
      <c r="HBJ198" s="255"/>
      <c r="HBK198" s="255"/>
      <c r="HBL198" s="255"/>
      <c r="HBM198" s="255"/>
      <c r="HBN198" s="255"/>
      <c r="HBO198" s="255"/>
      <c r="HBP198" s="255"/>
      <c r="HBQ198" s="255"/>
      <c r="HBR198" s="255"/>
      <c r="HBS198" s="255"/>
      <c r="HBT198" s="255"/>
      <c r="HBU198" s="255"/>
      <c r="HBV198" s="255"/>
      <c r="HBW198" s="255"/>
      <c r="HBX198" s="255"/>
      <c r="HBY198" s="255"/>
      <c r="HBZ198" s="255"/>
      <c r="HCA198" s="255"/>
      <c r="HCB198" s="255"/>
      <c r="HCC198" s="255"/>
      <c r="HCD198" s="255"/>
      <c r="HCE198" s="255"/>
      <c r="HCF198" s="255"/>
      <c r="HCG198" s="255"/>
      <c r="HCH198" s="255"/>
      <c r="HCI198" s="255"/>
      <c r="HCJ198" s="255"/>
      <c r="HCK198" s="255"/>
      <c r="HCL198" s="255"/>
      <c r="HCM198" s="255"/>
      <c r="HCN198" s="255"/>
      <c r="HCO198" s="255"/>
      <c r="HCP198" s="255"/>
      <c r="HCQ198" s="255"/>
      <c r="HCR198" s="255"/>
      <c r="HCS198" s="255"/>
      <c r="HCT198" s="255"/>
      <c r="HCU198" s="255"/>
      <c r="HCV198" s="255"/>
      <c r="HCW198" s="255"/>
      <c r="HCX198" s="255"/>
      <c r="HCY198" s="255"/>
      <c r="HCZ198" s="255"/>
      <c r="HDA198" s="255"/>
      <c r="HDB198" s="255"/>
      <c r="HDC198" s="255"/>
      <c r="HDD198" s="255"/>
      <c r="HDE198" s="255"/>
      <c r="HDF198" s="255"/>
      <c r="HDG198" s="255"/>
      <c r="HDH198" s="255"/>
      <c r="HDI198" s="255"/>
      <c r="HDJ198" s="255"/>
      <c r="HDK198" s="255"/>
      <c r="HDL198" s="255"/>
      <c r="HDM198" s="255"/>
      <c r="HDN198" s="255"/>
      <c r="HDO198" s="255"/>
      <c r="HDP198" s="255"/>
      <c r="HDQ198" s="255"/>
      <c r="HDR198" s="255"/>
      <c r="HDS198" s="255"/>
      <c r="HDT198" s="255"/>
      <c r="HDU198" s="255"/>
      <c r="HDV198" s="255"/>
      <c r="HDW198" s="255"/>
      <c r="HDX198" s="255"/>
      <c r="HDY198" s="255"/>
      <c r="HDZ198" s="255"/>
      <c r="HEA198" s="255"/>
      <c r="HEB198" s="255"/>
      <c r="HEC198" s="255"/>
      <c r="HED198" s="255"/>
      <c r="HEE198" s="255"/>
      <c r="HEF198" s="255"/>
      <c r="HEG198" s="255"/>
      <c r="HEH198" s="255"/>
      <c r="HEI198" s="255"/>
      <c r="HEJ198" s="255"/>
      <c r="HEK198" s="255"/>
      <c r="HEL198" s="255"/>
      <c r="HEM198" s="255"/>
      <c r="HEN198" s="255"/>
      <c r="HEO198" s="255"/>
      <c r="HEP198" s="255"/>
      <c r="HEQ198" s="255"/>
      <c r="HER198" s="255"/>
      <c r="HES198" s="255"/>
      <c r="HET198" s="255"/>
      <c r="HEU198" s="255"/>
      <c r="HEV198" s="255"/>
      <c r="HEW198" s="255"/>
      <c r="HEX198" s="255"/>
      <c r="HEY198" s="255"/>
      <c r="HEZ198" s="255"/>
      <c r="HFA198" s="255"/>
      <c r="HFB198" s="255"/>
      <c r="HFC198" s="255"/>
      <c r="HFD198" s="255"/>
      <c r="HFE198" s="255"/>
      <c r="HFF198" s="255"/>
      <c r="HFG198" s="255"/>
      <c r="HFH198" s="255"/>
      <c r="HFI198" s="255"/>
      <c r="HFJ198" s="255"/>
      <c r="HFK198" s="255"/>
      <c r="HFL198" s="255"/>
      <c r="HFM198" s="255"/>
      <c r="HFN198" s="255"/>
      <c r="HFO198" s="255"/>
      <c r="HFP198" s="255"/>
      <c r="HFQ198" s="255"/>
      <c r="HFR198" s="255"/>
      <c r="HFS198" s="255"/>
      <c r="HFT198" s="255"/>
      <c r="HFU198" s="255"/>
      <c r="HFV198" s="255"/>
      <c r="HFW198" s="255"/>
      <c r="HFX198" s="255"/>
      <c r="HFY198" s="255"/>
      <c r="HFZ198" s="255"/>
      <c r="HGA198" s="255"/>
      <c r="HGB198" s="255"/>
      <c r="HGC198" s="255"/>
      <c r="HGD198" s="255"/>
      <c r="HGE198" s="255"/>
      <c r="HGF198" s="255"/>
      <c r="HGG198" s="255"/>
      <c r="HGH198" s="255"/>
      <c r="HGI198" s="255"/>
      <c r="HGJ198" s="255"/>
      <c r="HGK198" s="255"/>
      <c r="HGL198" s="255"/>
      <c r="HGM198" s="255"/>
      <c r="HGN198" s="255"/>
      <c r="HGO198" s="255"/>
      <c r="HGP198" s="255"/>
      <c r="HGQ198" s="255"/>
      <c r="HGR198" s="255"/>
      <c r="HGS198" s="255"/>
      <c r="HGT198" s="255"/>
      <c r="HGU198" s="255"/>
      <c r="HGV198" s="255"/>
      <c r="HGW198" s="255"/>
      <c r="HGX198" s="255"/>
      <c r="HGY198" s="255"/>
      <c r="HGZ198" s="255"/>
      <c r="HHA198" s="255"/>
      <c r="HHB198" s="255"/>
      <c r="HHC198" s="255"/>
      <c r="HHD198" s="255"/>
      <c r="HHE198" s="255"/>
      <c r="HHF198" s="255"/>
      <c r="HHG198" s="255"/>
      <c r="HHH198" s="255"/>
      <c r="HHI198" s="255"/>
      <c r="HHJ198" s="255"/>
      <c r="HHK198" s="255"/>
      <c r="HHL198" s="255"/>
      <c r="HHM198" s="255"/>
      <c r="HHN198" s="255"/>
      <c r="HHO198" s="255"/>
      <c r="HHP198" s="255"/>
      <c r="HHQ198" s="255"/>
      <c r="HHR198" s="255"/>
      <c r="HHS198" s="255"/>
      <c r="HHT198" s="255"/>
      <c r="HHU198" s="255"/>
      <c r="HHV198" s="255"/>
      <c r="HHW198" s="255"/>
      <c r="HHX198" s="255"/>
      <c r="HHY198" s="255"/>
      <c r="HHZ198" s="255"/>
      <c r="HIA198" s="255"/>
      <c r="HIB198" s="255"/>
      <c r="HIC198" s="255"/>
      <c r="HID198" s="255"/>
      <c r="HIE198" s="255"/>
      <c r="HIF198" s="255"/>
      <c r="HIG198" s="255"/>
      <c r="HIH198" s="255"/>
      <c r="HII198" s="255"/>
      <c r="HIJ198" s="255"/>
      <c r="HIK198" s="255"/>
      <c r="HIL198" s="255"/>
      <c r="HIM198" s="255"/>
      <c r="HIN198" s="255"/>
      <c r="HIO198" s="255"/>
      <c r="HIP198" s="255"/>
      <c r="HIQ198" s="255"/>
      <c r="HIR198" s="255"/>
      <c r="HIS198" s="255"/>
      <c r="HIT198" s="255"/>
      <c r="HIU198" s="255"/>
      <c r="HIV198" s="255"/>
      <c r="HIW198" s="255"/>
      <c r="HIX198" s="255"/>
      <c r="HIY198" s="255"/>
      <c r="HIZ198" s="255"/>
      <c r="HJA198" s="255"/>
      <c r="HJB198" s="255"/>
      <c r="HJC198" s="255"/>
      <c r="HJD198" s="255"/>
      <c r="HJE198" s="255"/>
      <c r="HJF198" s="255"/>
      <c r="HJG198" s="255"/>
      <c r="HJH198" s="255"/>
      <c r="HJI198" s="255"/>
      <c r="HJJ198" s="255"/>
      <c r="HJK198" s="255"/>
      <c r="HJL198" s="255"/>
      <c r="HJM198" s="255"/>
      <c r="HJN198" s="255"/>
      <c r="HJO198" s="255"/>
      <c r="HJP198" s="255"/>
      <c r="HJQ198" s="255"/>
      <c r="HJR198" s="255"/>
      <c r="HJS198" s="255"/>
      <c r="HJT198" s="255"/>
      <c r="HJU198" s="255"/>
      <c r="HJV198" s="255"/>
      <c r="HJW198" s="255"/>
      <c r="HJX198" s="255"/>
      <c r="HJY198" s="255"/>
      <c r="HJZ198" s="255"/>
      <c r="HKA198" s="255"/>
      <c r="HKB198" s="255"/>
      <c r="HKC198" s="255"/>
      <c r="HKD198" s="255"/>
      <c r="HKE198" s="255"/>
      <c r="HKF198" s="255"/>
      <c r="HKG198" s="255"/>
      <c r="HKH198" s="255"/>
      <c r="HKI198" s="255"/>
      <c r="HKJ198" s="255"/>
      <c r="HKK198" s="255"/>
      <c r="HKL198" s="255"/>
      <c r="HKM198" s="255"/>
      <c r="HKN198" s="255"/>
      <c r="HKO198" s="255"/>
      <c r="HKP198" s="255"/>
      <c r="HKQ198" s="255"/>
      <c r="HKR198" s="255"/>
      <c r="HKS198" s="255"/>
      <c r="HKT198" s="255"/>
      <c r="HKU198" s="255"/>
      <c r="HKV198" s="255"/>
      <c r="HKW198" s="255"/>
      <c r="HKX198" s="255"/>
      <c r="HKY198" s="255"/>
      <c r="HKZ198" s="255"/>
      <c r="HLA198" s="255"/>
      <c r="HLB198" s="255"/>
      <c r="HLC198" s="255"/>
      <c r="HLD198" s="255"/>
      <c r="HLE198" s="255"/>
      <c r="HLF198" s="255"/>
      <c r="HLG198" s="255"/>
      <c r="HLH198" s="255"/>
      <c r="HLI198" s="255"/>
      <c r="HLJ198" s="255"/>
      <c r="HLK198" s="255"/>
      <c r="HLL198" s="255"/>
      <c r="HLM198" s="255"/>
      <c r="HLN198" s="255"/>
      <c r="HLO198" s="255"/>
      <c r="HLP198" s="255"/>
      <c r="HLQ198" s="255"/>
      <c r="HLR198" s="255"/>
      <c r="HLS198" s="255"/>
      <c r="HLT198" s="255"/>
      <c r="HLU198" s="255"/>
      <c r="HLV198" s="255"/>
      <c r="HLW198" s="255"/>
      <c r="HLX198" s="255"/>
      <c r="HLY198" s="255"/>
      <c r="HLZ198" s="255"/>
      <c r="HMA198" s="255"/>
      <c r="HMB198" s="255"/>
      <c r="HMC198" s="255"/>
      <c r="HMD198" s="255"/>
      <c r="HME198" s="255"/>
      <c r="HMF198" s="255"/>
      <c r="HMG198" s="255"/>
      <c r="HMH198" s="255"/>
      <c r="HMI198" s="255"/>
      <c r="HMJ198" s="255"/>
      <c r="HMK198" s="255"/>
      <c r="HML198" s="255"/>
      <c r="HMM198" s="255"/>
      <c r="HMN198" s="255"/>
      <c r="HMO198" s="255"/>
      <c r="HMP198" s="255"/>
      <c r="HMQ198" s="255"/>
      <c r="HMR198" s="255"/>
      <c r="HMS198" s="255"/>
      <c r="HMT198" s="255"/>
      <c r="HMU198" s="255"/>
      <c r="HMV198" s="255"/>
      <c r="HMW198" s="255"/>
      <c r="HMX198" s="255"/>
      <c r="HMY198" s="255"/>
      <c r="HMZ198" s="255"/>
      <c r="HNA198" s="255"/>
      <c r="HNB198" s="255"/>
      <c r="HNC198" s="255"/>
      <c r="HND198" s="255"/>
      <c r="HNE198" s="255"/>
      <c r="HNF198" s="255"/>
      <c r="HNG198" s="255"/>
      <c r="HNH198" s="255"/>
      <c r="HNI198" s="255"/>
      <c r="HNJ198" s="255"/>
      <c r="HNK198" s="255"/>
      <c r="HNL198" s="255"/>
      <c r="HNM198" s="255"/>
      <c r="HNN198" s="255"/>
      <c r="HNO198" s="255"/>
      <c r="HNP198" s="255"/>
      <c r="HNQ198" s="255"/>
      <c r="HNR198" s="255"/>
      <c r="HNS198" s="255"/>
      <c r="HNT198" s="255"/>
      <c r="HNU198" s="255"/>
      <c r="HNV198" s="255"/>
      <c r="HNW198" s="255"/>
      <c r="HNX198" s="255"/>
      <c r="HNY198" s="255"/>
      <c r="HNZ198" s="255"/>
      <c r="HOA198" s="255"/>
      <c r="HOB198" s="255"/>
      <c r="HOC198" s="255"/>
      <c r="HOD198" s="255"/>
      <c r="HOE198" s="255"/>
      <c r="HOF198" s="255"/>
      <c r="HOG198" s="255"/>
      <c r="HOH198" s="255"/>
      <c r="HOI198" s="255"/>
      <c r="HOJ198" s="255"/>
      <c r="HOK198" s="255"/>
      <c r="HOL198" s="255"/>
      <c r="HOM198" s="255"/>
      <c r="HON198" s="255"/>
      <c r="HOO198" s="255"/>
      <c r="HOP198" s="255"/>
      <c r="HOQ198" s="255"/>
      <c r="HOR198" s="255"/>
      <c r="HOS198" s="255"/>
      <c r="HOT198" s="255"/>
      <c r="HOU198" s="255"/>
      <c r="HOV198" s="255"/>
      <c r="HOW198" s="255"/>
      <c r="HOX198" s="255"/>
      <c r="HOY198" s="255"/>
      <c r="HOZ198" s="255"/>
      <c r="HPA198" s="255"/>
      <c r="HPB198" s="255"/>
      <c r="HPC198" s="255"/>
      <c r="HPD198" s="255"/>
      <c r="HPE198" s="255"/>
      <c r="HPF198" s="255"/>
      <c r="HPG198" s="255"/>
      <c r="HPH198" s="255"/>
      <c r="HPI198" s="255"/>
      <c r="HPJ198" s="255"/>
      <c r="HPK198" s="255"/>
      <c r="HPL198" s="255"/>
      <c r="HPM198" s="255"/>
      <c r="HPN198" s="255"/>
      <c r="HPO198" s="255"/>
      <c r="HPP198" s="255"/>
      <c r="HPQ198" s="255"/>
      <c r="HPR198" s="255"/>
      <c r="HPS198" s="255"/>
      <c r="HPT198" s="255"/>
      <c r="HPU198" s="255"/>
      <c r="HPV198" s="255"/>
      <c r="HPW198" s="255"/>
      <c r="HPX198" s="255"/>
      <c r="HPY198" s="255"/>
      <c r="HPZ198" s="255"/>
      <c r="HQA198" s="255"/>
      <c r="HQB198" s="255"/>
      <c r="HQC198" s="255"/>
      <c r="HQD198" s="255"/>
      <c r="HQE198" s="255"/>
      <c r="HQF198" s="255"/>
      <c r="HQG198" s="255"/>
      <c r="HQH198" s="255"/>
      <c r="HQI198" s="255"/>
      <c r="HQJ198" s="255"/>
      <c r="HQK198" s="255"/>
      <c r="HQL198" s="255"/>
      <c r="HQM198" s="255"/>
      <c r="HQN198" s="255"/>
      <c r="HQO198" s="255"/>
      <c r="HQP198" s="255"/>
      <c r="HQQ198" s="255"/>
      <c r="HQR198" s="255"/>
      <c r="HQS198" s="255"/>
      <c r="HQT198" s="255"/>
      <c r="HQU198" s="255"/>
      <c r="HQV198" s="255"/>
      <c r="HQW198" s="255"/>
      <c r="HQX198" s="255"/>
      <c r="HQY198" s="255"/>
      <c r="HQZ198" s="255"/>
      <c r="HRA198" s="255"/>
      <c r="HRB198" s="255"/>
      <c r="HRC198" s="255"/>
      <c r="HRD198" s="255"/>
      <c r="HRE198" s="255"/>
      <c r="HRF198" s="255"/>
      <c r="HRG198" s="255"/>
      <c r="HRH198" s="255"/>
      <c r="HRI198" s="255"/>
      <c r="HRJ198" s="255"/>
      <c r="HRK198" s="255"/>
      <c r="HRL198" s="255"/>
      <c r="HRM198" s="255"/>
      <c r="HRN198" s="255"/>
      <c r="HRO198" s="255"/>
      <c r="HRP198" s="255"/>
      <c r="HRQ198" s="255"/>
      <c r="HRR198" s="255"/>
      <c r="HRS198" s="255"/>
      <c r="HRT198" s="255"/>
      <c r="HRU198" s="255"/>
      <c r="HRV198" s="255"/>
      <c r="HRW198" s="255"/>
      <c r="HRX198" s="255"/>
      <c r="HRY198" s="255"/>
      <c r="HRZ198" s="255"/>
      <c r="HSA198" s="255"/>
      <c r="HSB198" s="255"/>
      <c r="HSC198" s="255"/>
      <c r="HSD198" s="255"/>
      <c r="HSE198" s="255"/>
      <c r="HSF198" s="255"/>
      <c r="HSG198" s="255"/>
      <c r="HSH198" s="255"/>
      <c r="HSI198" s="255"/>
      <c r="HSJ198" s="255"/>
      <c r="HSK198" s="255"/>
      <c r="HSL198" s="255"/>
      <c r="HSM198" s="255"/>
      <c r="HSN198" s="255"/>
      <c r="HSO198" s="255"/>
      <c r="HSP198" s="255"/>
      <c r="HSQ198" s="255"/>
      <c r="HSR198" s="255"/>
      <c r="HSS198" s="255"/>
      <c r="HST198" s="255"/>
      <c r="HSU198" s="255"/>
      <c r="HSV198" s="255"/>
      <c r="HSW198" s="255"/>
      <c r="HSX198" s="255"/>
      <c r="HSY198" s="255"/>
      <c r="HSZ198" s="255"/>
      <c r="HTA198" s="255"/>
      <c r="HTB198" s="255"/>
      <c r="HTC198" s="255"/>
      <c r="HTD198" s="255"/>
      <c r="HTE198" s="255"/>
      <c r="HTF198" s="255"/>
      <c r="HTG198" s="255"/>
      <c r="HTH198" s="255"/>
      <c r="HTI198" s="255"/>
      <c r="HTJ198" s="255"/>
      <c r="HTK198" s="255"/>
      <c r="HTL198" s="255"/>
      <c r="HTM198" s="255"/>
      <c r="HTN198" s="255"/>
      <c r="HTO198" s="255"/>
      <c r="HTP198" s="255"/>
      <c r="HTQ198" s="255"/>
      <c r="HTR198" s="255"/>
      <c r="HTS198" s="255"/>
      <c r="HTT198" s="255"/>
      <c r="HTU198" s="255"/>
      <c r="HTV198" s="255"/>
      <c r="HTW198" s="255"/>
      <c r="HTX198" s="255"/>
      <c r="HTY198" s="255"/>
      <c r="HTZ198" s="255"/>
      <c r="HUA198" s="255"/>
      <c r="HUB198" s="255"/>
      <c r="HUC198" s="255"/>
      <c r="HUD198" s="255"/>
      <c r="HUE198" s="255"/>
      <c r="HUF198" s="255"/>
      <c r="HUG198" s="255"/>
      <c r="HUH198" s="255"/>
      <c r="HUI198" s="255"/>
      <c r="HUJ198" s="255"/>
      <c r="HUK198" s="255"/>
      <c r="HUL198" s="255"/>
      <c r="HUM198" s="255"/>
      <c r="HUN198" s="255"/>
      <c r="HUO198" s="255"/>
      <c r="HUP198" s="255"/>
      <c r="HUQ198" s="255"/>
      <c r="HUR198" s="255"/>
      <c r="HUS198" s="255"/>
      <c r="HUT198" s="255"/>
      <c r="HUU198" s="255"/>
      <c r="HUV198" s="255"/>
      <c r="HUW198" s="255"/>
      <c r="HUX198" s="255"/>
      <c r="HUY198" s="255"/>
      <c r="HUZ198" s="255"/>
      <c r="HVA198" s="255"/>
      <c r="HVB198" s="255"/>
      <c r="HVC198" s="255"/>
      <c r="HVD198" s="255"/>
      <c r="HVE198" s="255"/>
      <c r="HVF198" s="255"/>
      <c r="HVG198" s="255"/>
      <c r="HVH198" s="255"/>
      <c r="HVI198" s="255"/>
      <c r="HVJ198" s="255"/>
      <c r="HVK198" s="255"/>
      <c r="HVL198" s="255"/>
      <c r="HVM198" s="255"/>
      <c r="HVN198" s="255"/>
      <c r="HVO198" s="255"/>
      <c r="HVP198" s="255"/>
      <c r="HVQ198" s="255"/>
      <c r="HVR198" s="255"/>
      <c r="HVS198" s="255"/>
      <c r="HVT198" s="255"/>
      <c r="HVU198" s="255"/>
      <c r="HVV198" s="255"/>
      <c r="HVW198" s="255"/>
      <c r="HVX198" s="255"/>
      <c r="HVY198" s="255"/>
      <c r="HVZ198" s="255"/>
      <c r="HWA198" s="255"/>
      <c r="HWB198" s="255"/>
      <c r="HWC198" s="255"/>
      <c r="HWD198" s="255"/>
      <c r="HWE198" s="255"/>
      <c r="HWF198" s="255"/>
      <c r="HWG198" s="255"/>
      <c r="HWH198" s="255"/>
      <c r="HWI198" s="255"/>
      <c r="HWJ198" s="255"/>
      <c r="HWK198" s="255"/>
      <c r="HWL198" s="255"/>
      <c r="HWM198" s="255"/>
      <c r="HWN198" s="255"/>
      <c r="HWO198" s="255"/>
      <c r="HWP198" s="255"/>
      <c r="HWQ198" s="255"/>
      <c r="HWR198" s="255"/>
      <c r="HWS198" s="255"/>
      <c r="HWT198" s="255"/>
      <c r="HWU198" s="255"/>
      <c r="HWV198" s="255"/>
      <c r="HWW198" s="255"/>
      <c r="HWX198" s="255"/>
      <c r="HWY198" s="255"/>
      <c r="HWZ198" s="255"/>
      <c r="HXA198" s="255"/>
      <c r="HXB198" s="255"/>
      <c r="HXC198" s="255"/>
      <c r="HXD198" s="255"/>
      <c r="HXE198" s="255"/>
      <c r="HXF198" s="255"/>
      <c r="HXG198" s="255"/>
      <c r="HXH198" s="255"/>
      <c r="HXI198" s="255"/>
      <c r="HXJ198" s="255"/>
      <c r="HXK198" s="255"/>
      <c r="HXL198" s="255"/>
      <c r="HXM198" s="255"/>
      <c r="HXN198" s="255"/>
      <c r="HXO198" s="255"/>
      <c r="HXP198" s="255"/>
      <c r="HXQ198" s="255"/>
      <c r="HXR198" s="255"/>
      <c r="HXS198" s="255"/>
      <c r="HXT198" s="255"/>
      <c r="HXU198" s="255"/>
      <c r="HXV198" s="255"/>
      <c r="HXW198" s="255"/>
      <c r="HXX198" s="255"/>
      <c r="HXY198" s="255"/>
      <c r="HXZ198" s="255"/>
      <c r="HYA198" s="255"/>
      <c r="HYB198" s="255"/>
      <c r="HYC198" s="255"/>
      <c r="HYD198" s="255"/>
      <c r="HYE198" s="255"/>
      <c r="HYF198" s="255"/>
      <c r="HYG198" s="255"/>
      <c r="HYH198" s="255"/>
      <c r="HYI198" s="255"/>
      <c r="HYJ198" s="255"/>
      <c r="HYK198" s="255"/>
      <c r="HYL198" s="255"/>
      <c r="HYM198" s="255"/>
      <c r="HYN198" s="255"/>
      <c r="HYO198" s="255"/>
      <c r="HYP198" s="255"/>
      <c r="HYQ198" s="255"/>
      <c r="HYR198" s="255"/>
      <c r="HYS198" s="255"/>
      <c r="HYT198" s="255"/>
      <c r="HYU198" s="255"/>
      <c r="HYV198" s="255"/>
      <c r="HYW198" s="255"/>
      <c r="HYX198" s="255"/>
      <c r="HYY198" s="255"/>
      <c r="HYZ198" s="255"/>
      <c r="HZA198" s="255"/>
      <c r="HZB198" s="255"/>
      <c r="HZC198" s="255"/>
      <c r="HZD198" s="255"/>
      <c r="HZE198" s="255"/>
      <c r="HZF198" s="255"/>
      <c r="HZG198" s="255"/>
      <c r="HZH198" s="255"/>
      <c r="HZI198" s="255"/>
      <c r="HZJ198" s="255"/>
      <c r="HZK198" s="255"/>
      <c r="HZL198" s="255"/>
      <c r="HZM198" s="255"/>
      <c r="HZN198" s="255"/>
      <c r="HZO198" s="255"/>
      <c r="HZP198" s="255"/>
      <c r="HZQ198" s="255"/>
      <c r="HZR198" s="255"/>
      <c r="HZS198" s="255"/>
      <c r="HZT198" s="255"/>
      <c r="HZU198" s="255"/>
      <c r="HZV198" s="255"/>
      <c r="HZW198" s="255"/>
      <c r="HZX198" s="255"/>
      <c r="HZY198" s="255"/>
      <c r="HZZ198" s="255"/>
      <c r="IAA198" s="255"/>
      <c r="IAB198" s="255"/>
      <c r="IAC198" s="255"/>
      <c r="IAD198" s="255"/>
      <c r="IAE198" s="255"/>
      <c r="IAF198" s="255"/>
      <c r="IAG198" s="255"/>
      <c r="IAH198" s="255"/>
      <c r="IAI198" s="255"/>
      <c r="IAJ198" s="255"/>
      <c r="IAK198" s="255"/>
      <c r="IAL198" s="255"/>
      <c r="IAM198" s="255"/>
      <c r="IAN198" s="255"/>
      <c r="IAO198" s="255"/>
      <c r="IAP198" s="255"/>
      <c r="IAQ198" s="255"/>
      <c r="IAR198" s="255"/>
      <c r="IAS198" s="255"/>
      <c r="IAT198" s="255"/>
      <c r="IAU198" s="255"/>
      <c r="IAV198" s="255"/>
      <c r="IAW198" s="255"/>
      <c r="IAX198" s="255"/>
      <c r="IAY198" s="255"/>
      <c r="IAZ198" s="255"/>
      <c r="IBA198" s="255"/>
      <c r="IBB198" s="255"/>
      <c r="IBC198" s="255"/>
      <c r="IBD198" s="255"/>
      <c r="IBE198" s="255"/>
      <c r="IBF198" s="255"/>
      <c r="IBG198" s="255"/>
      <c r="IBH198" s="255"/>
      <c r="IBI198" s="255"/>
      <c r="IBJ198" s="255"/>
      <c r="IBK198" s="255"/>
      <c r="IBL198" s="255"/>
      <c r="IBM198" s="255"/>
      <c r="IBN198" s="255"/>
      <c r="IBO198" s="255"/>
      <c r="IBP198" s="255"/>
      <c r="IBQ198" s="255"/>
      <c r="IBR198" s="255"/>
      <c r="IBS198" s="255"/>
      <c r="IBT198" s="255"/>
      <c r="IBU198" s="255"/>
      <c r="IBV198" s="255"/>
      <c r="IBW198" s="255"/>
      <c r="IBX198" s="255"/>
      <c r="IBY198" s="255"/>
      <c r="IBZ198" s="255"/>
      <c r="ICA198" s="255"/>
      <c r="ICB198" s="255"/>
      <c r="ICC198" s="255"/>
      <c r="ICD198" s="255"/>
      <c r="ICE198" s="255"/>
      <c r="ICF198" s="255"/>
      <c r="ICG198" s="255"/>
      <c r="ICH198" s="255"/>
      <c r="ICI198" s="255"/>
      <c r="ICJ198" s="255"/>
      <c r="ICK198" s="255"/>
      <c r="ICL198" s="255"/>
      <c r="ICM198" s="255"/>
      <c r="ICN198" s="255"/>
      <c r="ICO198" s="255"/>
      <c r="ICP198" s="255"/>
      <c r="ICQ198" s="255"/>
      <c r="ICR198" s="255"/>
      <c r="ICS198" s="255"/>
      <c r="ICT198" s="255"/>
      <c r="ICU198" s="255"/>
      <c r="ICV198" s="255"/>
      <c r="ICW198" s="255"/>
      <c r="ICX198" s="255"/>
      <c r="ICY198" s="255"/>
      <c r="ICZ198" s="255"/>
      <c r="IDA198" s="255"/>
      <c r="IDB198" s="255"/>
      <c r="IDC198" s="255"/>
      <c r="IDD198" s="255"/>
      <c r="IDE198" s="255"/>
      <c r="IDF198" s="255"/>
      <c r="IDG198" s="255"/>
      <c r="IDH198" s="255"/>
      <c r="IDI198" s="255"/>
      <c r="IDJ198" s="255"/>
      <c r="IDK198" s="255"/>
      <c r="IDL198" s="255"/>
      <c r="IDM198" s="255"/>
      <c r="IDN198" s="255"/>
      <c r="IDO198" s="255"/>
      <c r="IDP198" s="255"/>
      <c r="IDQ198" s="255"/>
      <c r="IDR198" s="255"/>
      <c r="IDS198" s="255"/>
      <c r="IDT198" s="255"/>
      <c r="IDU198" s="255"/>
      <c r="IDV198" s="255"/>
      <c r="IDW198" s="255"/>
      <c r="IDX198" s="255"/>
      <c r="IDY198" s="255"/>
      <c r="IDZ198" s="255"/>
      <c r="IEA198" s="255"/>
      <c r="IEB198" s="255"/>
      <c r="IEC198" s="255"/>
      <c r="IED198" s="255"/>
      <c r="IEE198" s="255"/>
      <c r="IEF198" s="255"/>
      <c r="IEG198" s="255"/>
      <c r="IEH198" s="255"/>
      <c r="IEI198" s="255"/>
      <c r="IEJ198" s="255"/>
      <c r="IEK198" s="255"/>
      <c r="IEL198" s="255"/>
      <c r="IEM198" s="255"/>
      <c r="IEN198" s="255"/>
      <c r="IEO198" s="255"/>
      <c r="IEP198" s="255"/>
      <c r="IEQ198" s="255"/>
      <c r="IER198" s="255"/>
      <c r="IES198" s="255"/>
      <c r="IET198" s="255"/>
      <c r="IEU198" s="255"/>
      <c r="IEV198" s="255"/>
      <c r="IEW198" s="255"/>
      <c r="IEX198" s="255"/>
      <c r="IEY198" s="255"/>
      <c r="IEZ198" s="255"/>
      <c r="IFA198" s="255"/>
      <c r="IFB198" s="255"/>
      <c r="IFC198" s="255"/>
      <c r="IFD198" s="255"/>
      <c r="IFE198" s="255"/>
      <c r="IFF198" s="255"/>
      <c r="IFG198" s="255"/>
      <c r="IFH198" s="255"/>
      <c r="IFI198" s="255"/>
      <c r="IFJ198" s="255"/>
      <c r="IFK198" s="255"/>
      <c r="IFL198" s="255"/>
      <c r="IFM198" s="255"/>
      <c r="IFN198" s="255"/>
      <c r="IFO198" s="255"/>
      <c r="IFP198" s="255"/>
      <c r="IFQ198" s="255"/>
      <c r="IFR198" s="255"/>
      <c r="IFS198" s="255"/>
      <c r="IFT198" s="255"/>
      <c r="IFU198" s="255"/>
      <c r="IFV198" s="255"/>
      <c r="IFW198" s="255"/>
      <c r="IFX198" s="255"/>
      <c r="IFY198" s="255"/>
      <c r="IFZ198" s="255"/>
      <c r="IGA198" s="255"/>
      <c r="IGB198" s="255"/>
      <c r="IGC198" s="255"/>
      <c r="IGD198" s="255"/>
      <c r="IGE198" s="255"/>
      <c r="IGF198" s="255"/>
      <c r="IGG198" s="255"/>
      <c r="IGH198" s="255"/>
      <c r="IGI198" s="255"/>
      <c r="IGJ198" s="255"/>
      <c r="IGK198" s="255"/>
      <c r="IGL198" s="255"/>
      <c r="IGM198" s="255"/>
      <c r="IGN198" s="255"/>
      <c r="IGO198" s="255"/>
      <c r="IGP198" s="255"/>
      <c r="IGQ198" s="255"/>
      <c r="IGR198" s="255"/>
      <c r="IGS198" s="255"/>
      <c r="IGT198" s="255"/>
      <c r="IGU198" s="255"/>
      <c r="IGV198" s="255"/>
      <c r="IGW198" s="255"/>
      <c r="IGX198" s="255"/>
      <c r="IGY198" s="255"/>
      <c r="IGZ198" s="255"/>
      <c r="IHA198" s="255"/>
      <c r="IHB198" s="255"/>
      <c r="IHC198" s="255"/>
      <c r="IHD198" s="255"/>
      <c r="IHE198" s="255"/>
      <c r="IHF198" s="255"/>
      <c r="IHG198" s="255"/>
      <c r="IHH198" s="255"/>
      <c r="IHI198" s="255"/>
      <c r="IHJ198" s="255"/>
      <c r="IHK198" s="255"/>
      <c r="IHL198" s="255"/>
      <c r="IHM198" s="255"/>
      <c r="IHN198" s="255"/>
      <c r="IHO198" s="255"/>
      <c r="IHP198" s="255"/>
      <c r="IHQ198" s="255"/>
      <c r="IHR198" s="255"/>
      <c r="IHS198" s="255"/>
      <c r="IHT198" s="255"/>
      <c r="IHU198" s="255"/>
      <c r="IHV198" s="255"/>
      <c r="IHW198" s="255"/>
      <c r="IHX198" s="255"/>
      <c r="IHY198" s="255"/>
      <c r="IHZ198" s="255"/>
      <c r="IIA198" s="255"/>
      <c r="IIB198" s="255"/>
      <c r="IIC198" s="255"/>
      <c r="IID198" s="255"/>
      <c r="IIE198" s="255"/>
      <c r="IIF198" s="255"/>
      <c r="IIG198" s="255"/>
      <c r="IIH198" s="255"/>
      <c r="III198" s="255"/>
      <c r="IIJ198" s="255"/>
      <c r="IIK198" s="255"/>
      <c r="IIL198" s="255"/>
      <c r="IIM198" s="255"/>
      <c r="IIN198" s="255"/>
      <c r="IIO198" s="255"/>
      <c r="IIP198" s="255"/>
      <c r="IIQ198" s="255"/>
      <c r="IIR198" s="255"/>
      <c r="IIS198" s="255"/>
      <c r="IIT198" s="255"/>
      <c r="IIU198" s="255"/>
      <c r="IIV198" s="255"/>
      <c r="IIW198" s="255"/>
      <c r="IIX198" s="255"/>
      <c r="IIY198" s="255"/>
      <c r="IIZ198" s="255"/>
      <c r="IJA198" s="255"/>
      <c r="IJB198" s="255"/>
      <c r="IJC198" s="255"/>
      <c r="IJD198" s="255"/>
      <c r="IJE198" s="255"/>
      <c r="IJF198" s="255"/>
      <c r="IJG198" s="255"/>
      <c r="IJH198" s="255"/>
      <c r="IJI198" s="255"/>
      <c r="IJJ198" s="255"/>
      <c r="IJK198" s="255"/>
      <c r="IJL198" s="255"/>
      <c r="IJM198" s="255"/>
      <c r="IJN198" s="255"/>
      <c r="IJO198" s="255"/>
      <c r="IJP198" s="255"/>
      <c r="IJQ198" s="255"/>
      <c r="IJR198" s="255"/>
      <c r="IJS198" s="255"/>
      <c r="IJT198" s="255"/>
      <c r="IJU198" s="255"/>
      <c r="IJV198" s="255"/>
      <c r="IJW198" s="255"/>
      <c r="IJX198" s="255"/>
      <c r="IJY198" s="255"/>
      <c r="IJZ198" s="255"/>
      <c r="IKA198" s="255"/>
      <c r="IKB198" s="255"/>
      <c r="IKC198" s="255"/>
      <c r="IKD198" s="255"/>
      <c r="IKE198" s="255"/>
      <c r="IKF198" s="255"/>
      <c r="IKG198" s="255"/>
      <c r="IKH198" s="255"/>
      <c r="IKI198" s="255"/>
      <c r="IKJ198" s="255"/>
      <c r="IKK198" s="255"/>
      <c r="IKL198" s="255"/>
      <c r="IKM198" s="255"/>
      <c r="IKN198" s="255"/>
      <c r="IKO198" s="255"/>
      <c r="IKP198" s="255"/>
      <c r="IKQ198" s="255"/>
      <c r="IKR198" s="255"/>
      <c r="IKS198" s="255"/>
      <c r="IKT198" s="255"/>
      <c r="IKU198" s="255"/>
      <c r="IKV198" s="255"/>
      <c r="IKW198" s="255"/>
      <c r="IKX198" s="255"/>
      <c r="IKY198" s="255"/>
      <c r="IKZ198" s="255"/>
      <c r="ILA198" s="255"/>
      <c r="ILB198" s="255"/>
      <c r="ILC198" s="255"/>
      <c r="ILD198" s="255"/>
      <c r="ILE198" s="255"/>
      <c r="ILF198" s="255"/>
      <c r="ILG198" s="255"/>
      <c r="ILH198" s="255"/>
      <c r="ILI198" s="255"/>
      <c r="ILJ198" s="255"/>
      <c r="ILK198" s="255"/>
      <c r="ILL198" s="255"/>
      <c r="ILM198" s="255"/>
      <c r="ILN198" s="255"/>
      <c r="ILO198" s="255"/>
      <c r="ILP198" s="255"/>
      <c r="ILQ198" s="255"/>
      <c r="ILR198" s="255"/>
      <c r="ILS198" s="255"/>
      <c r="ILT198" s="255"/>
      <c r="ILU198" s="255"/>
      <c r="ILV198" s="255"/>
      <c r="ILW198" s="255"/>
      <c r="ILX198" s="255"/>
      <c r="ILY198" s="255"/>
      <c r="ILZ198" s="255"/>
      <c r="IMA198" s="255"/>
      <c r="IMB198" s="255"/>
      <c r="IMC198" s="255"/>
      <c r="IMD198" s="255"/>
      <c r="IME198" s="255"/>
      <c r="IMF198" s="255"/>
      <c r="IMG198" s="255"/>
      <c r="IMH198" s="255"/>
      <c r="IMI198" s="255"/>
      <c r="IMJ198" s="255"/>
      <c r="IMK198" s="255"/>
      <c r="IML198" s="255"/>
      <c r="IMM198" s="255"/>
      <c r="IMN198" s="255"/>
      <c r="IMO198" s="255"/>
      <c r="IMP198" s="255"/>
      <c r="IMQ198" s="255"/>
      <c r="IMR198" s="255"/>
      <c r="IMS198" s="255"/>
      <c r="IMT198" s="255"/>
      <c r="IMU198" s="255"/>
      <c r="IMV198" s="255"/>
      <c r="IMW198" s="255"/>
      <c r="IMX198" s="255"/>
      <c r="IMY198" s="255"/>
      <c r="IMZ198" s="255"/>
      <c r="INA198" s="255"/>
      <c r="INB198" s="255"/>
      <c r="INC198" s="255"/>
      <c r="IND198" s="255"/>
      <c r="INE198" s="255"/>
      <c r="INF198" s="255"/>
      <c r="ING198" s="255"/>
      <c r="INH198" s="255"/>
      <c r="INI198" s="255"/>
      <c r="INJ198" s="255"/>
      <c r="INK198" s="255"/>
      <c r="INL198" s="255"/>
      <c r="INM198" s="255"/>
      <c r="INN198" s="255"/>
      <c r="INO198" s="255"/>
      <c r="INP198" s="255"/>
      <c r="INQ198" s="255"/>
      <c r="INR198" s="255"/>
      <c r="INS198" s="255"/>
      <c r="INT198" s="255"/>
      <c r="INU198" s="255"/>
      <c r="INV198" s="255"/>
      <c r="INW198" s="255"/>
      <c r="INX198" s="255"/>
      <c r="INY198" s="255"/>
      <c r="INZ198" s="255"/>
      <c r="IOA198" s="255"/>
      <c r="IOB198" s="255"/>
      <c r="IOC198" s="255"/>
      <c r="IOD198" s="255"/>
      <c r="IOE198" s="255"/>
      <c r="IOF198" s="255"/>
      <c r="IOG198" s="255"/>
      <c r="IOH198" s="255"/>
      <c r="IOI198" s="255"/>
      <c r="IOJ198" s="255"/>
      <c r="IOK198" s="255"/>
      <c r="IOL198" s="255"/>
      <c r="IOM198" s="255"/>
      <c r="ION198" s="255"/>
      <c r="IOO198" s="255"/>
      <c r="IOP198" s="255"/>
      <c r="IOQ198" s="255"/>
      <c r="IOR198" s="255"/>
      <c r="IOS198" s="255"/>
      <c r="IOT198" s="255"/>
      <c r="IOU198" s="255"/>
      <c r="IOV198" s="255"/>
      <c r="IOW198" s="255"/>
      <c r="IOX198" s="255"/>
      <c r="IOY198" s="255"/>
      <c r="IOZ198" s="255"/>
      <c r="IPA198" s="255"/>
      <c r="IPB198" s="255"/>
      <c r="IPC198" s="255"/>
      <c r="IPD198" s="255"/>
      <c r="IPE198" s="255"/>
      <c r="IPF198" s="255"/>
      <c r="IPG198" s="255"/>
      <c r="IPH198" s="255"/>
      <c r="IPI198" s="255"/>
      <c r="IPJ198" s="255"/>
      <c r="IPK198" s="255"/>
      <c r="IPL198" s="255"/>
      <c r="IPM198" s="255"/>
      <c r="IPN198" s="255"/>
      <c r="IPO198" s="255"/>
      <c r="IPP198" s="255"/>
      <c r="IPQ198" s="255"/>
      <c r="IPR198" s="255"/>
      <c r="IPS198" s="255"/>
      <c r="IPT198" s="255"/>
      <c r="IPU198" s="255"/>
      <c r="IPV198" s="255"/>
      <c r="IPW198" s="255"/>
      <c r="IPX198" s="255"/>
      <c r="IPY198" s="255"/>
      <c r="IPZ198" s="255"/>
      <c r="IQA198" s="255"/>
      <c r="IQB198" s="255"/>
      <c r="IQC198" s="255"/>
      <c r="IQD198" s="255"/>
      <c r="IQE198" s="255"/>
      <c r="IQF198" s="255"/>
      <c r="IQG198" s="255"/>
      <c r="IQH198" s="255"/>
      <c r="IQI198" s="255"/>
      <c r="IQJ198" s="255"/>
      <c r="IQK198" s="255"/>
      <c r="IQL198" s="255"/>
      <c r="IQM198" s="255"/>
      <c r="IQN198" s="255"/>
      <c r="IQO198" s="255"/>
      <c r="IQP198" s="255"/>
      <c r="IQQ198" s="255"/>
      <c r="IQR198" s="255"/>
      <c r="IQS198" s="255"/>
      <c r="IQT198" s="255"/>
      <c r="IQU198" s="255"/>
      <c r="IQV198" s="255"/>
      <c r="IQW198" s="255"/>
      <c r="IQX198" s="255"/>
      <c r="IQY198" s="255"/>
      <c r="IQZ198" s="255"/>
      <c r="IRA198" s="255"/>
      <c r="IRB198" s="255"/>
      <c r="IRC198" s="255"/>
      <c r="IRD198" s="255"/>
      <c r="IRE198" s="255"/>
      <c r="IRF198" s="255"/>
      <c r="IRG198" s="255"/>
      <c r="IRH198" s="255"/>
      <c r="IRI198" s="255"/>
      <c r="IRJ198" s="255"/>
      <c r="IRK198" s="255"/>
      <c r="IRL198" s="255"/>
      <c r="IRM198" s="255"/>
      <c r="IRN198" s="255"/>
      <c r="IRO198" s="255"/>
      <c r="IRP198" s="255"/>
      <c r="IRQ198" s="255"/>
      <c r="IRR198" s="255"/>
      <c r="IRS198" s="255"/>
      <c r="IRT198" s="255"/>
      <c r="IRU198" s="255"/>
      <c r="IRV198" s="255"/>
      <c r="IRW198" s="255"/>
      <c r="IRX198" s="255"/>
      <c r="IRY198" s="255"/>
      <c r="IRZ198" s="255"/>
      <c r="ISA198" s="255"/>
      <c r="ISB198" s="255"/>
      <c r="ISC198" s="255"/>
      <c r="ISD198" s="255"/>
      <c r="ISE198" s="255"/>
      <c r="ISF198" s="255"/>
      <c r="ISG198" s="255"/>
      <c r="ISH198" s="255"/>
      <c r="ISI198" s="255"/>
      <c r="ISJ198" s="255"/>
      <c r="ISK198" s="255"/>
      <c r="ISL198" s="255"/>
      <c r="ISM198" s="255"/>
      <c r="ISN198" s="255"/>
      <c r="ISO198" s="255"/>
      <c r="ISP198" s="255"/>
      <c r="ISQ198" s="255"/>
      <c r="ISR198" s="255"/>
      <c r="ISS198" s="255"/>
      <c r="IST198" s="255"/>
      <c r="ISU198" s="255"/>
      <c r="ISV198" s="255"/>
      <c r="ISW198" s="255"/>
      <c r="ISX198" s="255"/>
      <c r="ISY198" s="255"/>
      <c r="ISZ198" s="255"/>
      <c r="ITA198" s="255"/>
      <c r="ITB198" s="255"/>
      <c r="ITC198" s="255"/>
      <c r="ITD198" s="255"/>
      <c r="ITE198" s="255"/>
      <c r="ITF198" s="255"/>
      <c r="ITG198" s="255"/>
      <c r="ITH198" s="255"/>
      <c r="ITI198" s="255"/>
      <c r="ITJ198" s="255"/>
      <c r="ITK198" s="255"/>
      <c r="ITL198" s="255"/>
      <c r="ITM198" s="255"/>
      <c r="ITN198" s="255"/>
      <c r="ITO198" s="255"/>
      <c r="ITP198" s="255"/>
      <c r="ITQ198" s="255"/>
      <c r="ITR198" s="255"/>
      <c r="ITS198" s="255"/>
      <c r="ITT198" s="255"/>
      <c r="ITU198" s="255"/>
      <c r="ITV198" s="255"/>
      <c r="ITW198" s="255"/>
      <c r="ITX198" s="255"/>
      <c r="ITY198" s="255"/>
      <c r="ITZ198" s="255"/>
      <c r="IUA198" s="255"/>
      <c r="IUB198" s="255"/>
      <c r="IUC198" s="255"/>
      <c r="IUD198" s="255"/>
      <c r="IUE198" s="255"/>
      <c r="IUF198" s="255"/>
      <c r="IUG198" s="255"/>
      <c r="IUH198" s="255"/>
      <c r="IUI198" s="255"/>
      <c r="IUJ198" s="255"/>
      <c r="IUK198" s="255"/>
      <c r="IUL198" s="255"/>
      <c r="IUM198" s="255"/>
      <c r="IUN198" s="255"/>
      <c r="IUO198" s="255"/>
      <c r="IUP198" s="255"/>
      <c r="IUQ198" s="255"/>
      <c r="IUR198" s="255"/>
      <c r="IUS198" s="255"/>
      <c r="IUT198" s="255"/>
      <c r="IUU198" s="255"/>
      <c r="IUV198" s="255"/>
      <c r="IUW198" s="255"/>
      <c r="IUX198" s="255"/>
      <c r="IUY198" s="255"/>
      <c r="IUZ198" s="255"/>
      <c r="IVA198" s="255"/>
      <c r="IVB198" s="255"/>
      <c r="IVC198" s="255"/>
      <c r="IVD198" s="255"/>
      <c r="IVE198" s="255"/>
      <c r="IVF198" s="255"/>
      <c r="IVG198" s="255"/>
      <c r="IVH198" s="255"/>
      <c r="IVI198" s="255"/>
      <c r="IVJ198" s="255"/>
      <c r="IVK198" s="255"/>
      <c r="IVL198" s="255"/>
      <c r="IVM198" s="255"/>
      <c r="IVN198" s="255"/>
      <c r="IVO198" s="255"/>
      <c r="IVP198" s="255"/>
      <c r="IVQ198" s="255"/>
      <c r="IVR198" s="255"/>
      <c r="IVS198" s="255"/>
      <c r="IVT198" s="255"/>
      <c r="IVU198" s="255"/>
      <c r="IVV198" s="255"/>
      <c r="IVW198" s="255"/>
      <c r="IVX198" s="255"/>
      <c r="IVY198" s="255"/>
      <c r="IVZ198" s="255"/>
      <c r="IWA198" s="255"/>
      <c r="IWB198" s="255"/>
      <c r="IWC198" s="255"/>
      <c r="IWD198" s="255"/>
      <c r="IWE198" s="255"/>
      <c r="IWF198" s="255"/>
      <c r="IWG198" s="255"/>
      <c r="IWH198" s="255"/>
      <c r="IWI198" s="255"/>
      <c r="IWJ198" s="255"/>
      <c r="IWK198" s="255"/>
      <c r="IWL198" s="255"/>
      <c r="IWM198" s="255"/>
      <c r="IWN198" s="255"/>
      <c r="IWO198" s="255"/>
      <c r="IWP198" s="255"/>
      <c r="IWQ198" s="255"/>
      <c r="IWR198" s="255"/>
      <c r="IWS198" s="255"/>
      <c r="IWT198" s="255"/>
      <c r="IWU198" s="255"/>
      <c r="IWV198" s="255"/>
      <c r="IWW198" s="255"/>
      <c r="IWX198" s="255"/>
      <c r="IWY198" s="255"/>
      <c r="IWZ198" s="255"/>
      <c r="IXA198" s="255"/>
      <c r="IXB198" s="255"/>
      <c r="IXC198" s="255"/>
      <c r="IXD198" s="255"/>
      <c r="IXE198" s="255"/>
      <c r="IXF198" s="255"/>
      <c r="IXG198" s="255"/>
      <c r="IXH198" s="255"/>
      <c r="IXI198" s="255"/>
      <c r="IXJ198" s="255"/>
      <c r="IXK198" s="255"/>
      <c r="IXL198" s="255"/>
      <c r="IXM198" s="255"/>
      <c r="IXN198" s="255"/>
      <c r="IXO198" s="255"/>
      <c r="IXP198" s="255"/>
      <c r="IXQ198" s="255"/>
      <c r="IXR198" s="255"/>
      <c r="IXS198" s="255"/>
      <c r="IXT198" s="255"/>
      <c r="IXU198" s="255"/>
      <c r="IXV198" s="255"/>
      <c r="IXW198" s="255"/>
      <c r="IXX198" s="255"/>
      <c r="IXY198" s="255"/>
      <c r="IXZ198" s="255"/>
      <c r="IYA198" s="255"/>
      <c r="IYB198" s="255"/>
      <c r="IYC198" s="255"/>
      <c r="IYD198" s="255"/>
      <c r="IYE198" s="255"/>
      <c r="IYF198" s="255"/>
      <c r="IYG198" s="255"/>
      <c r="IYH198" s="255"/>
      <c r="IYI198" s="255"/>
      <c r="IYJ198" s="255"/>
      <c r="IYK198" s="255"/>
      <c r="IYL198" s="255"/>
      <c r="IYM198" s="255"/>
      <c r="IYN198" s="255"/>
      <c r="IYO198" s="255"/>
      <c r="IYP198" s="255"/>
      <c r="IYQ198" s="255"/>
      <c r="IYR198" s="255"/>
      <c r="IYS198" s="255"/>
      <c r="IYT198" s="255"/>
      <c r="IYU198" s="255"/>
      <c r="IYV198" s="255"/>
      <c r="IYW198" s="255"/>
      <c r="IYX198" s="255"/>
      <c r="IYY198" s="255"/>
      <c r="IYZ198" s="255"/>
      <c r="IZA198" s="255"/>
      <c r="IZB198" s="255"/>
      <c r="IZC198" s="255"/>
      <c r="IZD198" s="255"/>
      <c r="IZE198" s="255"/>
      <c r="IZF198" s="255"/>
      <c r="IZG198" s="255"/>
      <c r="IZH198" s="255"/>
      <c r="IZI198" s="255"/>
      <c r="IZJ198" s="255"/>
      <c r="IZK198" s="255"/>
      <c r="IZL198" s="255"/>
      <c r="IZM198" s="255"/>
      <c r="IZN198" s="255"/>
      <c r="IZO198" s="255"/>
      <c r="IZP198" s="255"/>
      <c r="IZQ198" s="255"/>
      <c r="IZR198" s="255"/>
      <c r="IZS198" s="255"/>
      <c r="IZT198" s="255"/>
      <c r="IZU198" s="255"/>
      <c r="IZV198" s="255"/>
      <c r="IZW198" s="255"/>
      <c r="IZX198" s="255"/>
      <c r="IZY198" s="255"/>
      <c r="IZZ198" s="255"/>
      <c r="JAA198" s="255"/>
      <c r="JAB198" s="255"/>
      <c r="JAC198" s="255"/>
      <c r="JAD198" s="255"/>
      <c r="JAE198" s="255"/>
      <c r="JAF198" s="255"/>
      <c r="JAG198" s="255"/>
      <c r="JAH198" s="255"/>
      <c r="JAI198" s="255"/>
      <c r="JAJ198" s="255"/>
      <c r="JAK198" s="255"/>
      <c r="JAL198" s="255"/>
      <c r="JAM198" s="255"/>
      <c r="JAN198" s="255"/>
      <c r="JAO198" s="255"/>
      <c r="JAP198" s="255"/>
      <c r="JAQ198" s="255"/>
      <c r="JAR198" s="255"/>
      <c r="JAS198" s="255"/>
      <c r="JAT198" s="255"/>
      <c r="JAU198" s="255"/>
      <c r="JAV198" s="255"/>
      <c r="JAW198" s="255"/>
      <c r="JAX198" s="255"/>
      <c r="JAY198" s="255"/>
      <c r="JAZ198" s="255"/>
      <c r="JBA198" s="255"/>
      <c r="JBB198" s="255"/>
      <c r="JBC198" s="255"/>
      <c r="JBD198" s="255"/>
      <c r="JBE198" s="255"/>
      <c r="JBF198" s="255"/>
      <c r="JBG198" s="255"/>
      <c r="JBH198" s="255"/>
      <c r="JBI198" s="255"/>
      <c r="JBJ198" s="255"/>
      <c r="JBK198" s="255"/>
      <c r="JBL198" s="255"/>
      <c r="JBM198" s="255"/>
      <c r="JBN198" s="255"/>
      <c r="JBO198" s="255"/>
      <c r="JBP198" s="255"/>
      <c r="JBQ198" s="255"/>
      <c r="JBR198" s="255"/>
      <c r="JBS198" s="255"/>
      <c r="JBT198" s="255"/>
      <c r="JBU198" s="255"/>
      <c r="JBV198" s="255"/>
      <c r="JBW198" s="255"/>
      <c r="JBX198" s="255"/>
      <c r="JBY198" s="255"/>
      <c r="JBZ198" s="255"/>
      <c r="JCA198" s="255"/>
      <c r="JCB198" s="255"/>
      <c r="JCC198" s="255"/>
      <c r="JCD198" s="255"/>
      <c r="JCE198" s="255"/>
      <c r="JCF198" s="255"/>
      <c r="JCG198" s="255"/>
      <c r="JCH198" s="255"/>
      <c r="JCI198" s="255"/>
      <c r="JCJ198" s="255"/>
      <c r="JCK198" s="255"/>
      <c r="JCL198" s="255"/>
      <c r="JCM198" s="255"/>
      <c r="JCN198" s="255"/>
      <c r="JCO198" s="255"/>
      <c r="JCP198" s="255"/>
      <c r="JCQ198" s="255"/>
      <c r="JCR198" s="255"/>
      <c r="JCS198" s="255"/>
      <c r="JCT198" s="255"/>
      <c r="JCU198" s="255"/>
      <c r="JCV198" s="255"/>
      <c r="JCW198" s="255"/>
      <c r="JCX198" s="255"/>
      <c r="JCY198" s="255"/>
      <c r="JCZ198" s="255"/>
      <c r="JDA198" s="255"/>
      <c r="JDB198" s="255"/>
      <c r="JDC198" s="255"/>
      <c r="JDD198" s="255"/>
      <c r="JDE198" s="255"/>
      <c r="JDF198" s="255"/>
      <c r="JDG198" s="255"/>
      <c r="JDH198" s="255"/>
      <c r="JDI198" s="255"/>
      <c r="JDJ198" s="255"/>
      <c r="JDK198" s="255"/>
      <c r="JDL198" s="255"/>
      <c r="JDM198" s="255"/>
      <c r="JDN198" s="255"/>
      <c r="JDO198" s="255"/>
      <c r="JDP198" s="255"/>
      <c r="JDQ198" s="255"/>
      <c r="JDR198" s="255"/>
      <c r="JDS198" s="255"/>
      <c r="JDT198" s="255"/>
      <c r="JDU198" s="255"/>
      <c r="JDV198" s="255"/>
      <c r="JDW198" s="255"/>
      <c r="JDX198" s="255"/>
      <c r="JDY198" s="255"/>
      <c r="JDZ198" s="255"/>
      <c r="JEA198" s="255"/>
      <c r="JEB198" s="255"/>
      <c r="JEC198" s="255"/>
      <c r="JED198" s="255"/>
      <c r="JEE198" s="255"/>
      <c r="JEF198" s="255"/>
      <c r="JEG198" s="255"/>
      <c r="JEH198" s="255"/>
      <c r="JEI198" s="255"/>
      <c r="JEJ198" s="255"/>
      <c r="JEK198" s="255"/>
      <c r="JEL198" s="255"/>
      <c r="JEM198" s="255"/>
      <c r="JEN198" s="255"/>
      <c r="JEO198" s="255"/>
      <c r="JEP198" s="255"/>
      <c r="JEQ198" s="255"/>
      <c r="JER198" s="255"/>
      <c r="JES198" s="255"/>
      <c r="JET198" s="255"/>
      <c r="JEU198" s="255"/>
      <c r="JEV198" s="255"/>
      <c r="JEW198" s="255"/>
      <c r="JEX198" s="255"/>
      <c r="JEY198" s="255"/>
      <c r="JEZ198" s="255"/>
      <c r="JFA198" s="255"/>
      <c r="JFB198" s="255"/>
      <c r="JFC198" s="255"/>
      <c r="JFD198" s="255"/>
      <c r="JFE198" s="255"/>
      <c r="JFF198" s="255"/>
      <c r="JFG198" s="255"/>
      <c r="JFH198" s="255"/>
      <c r="JFI198" s="255"/>
      <c r="JFJ198" s="255"/>
      <c r="JFK198" s="255"/>
      <c r="JFL198" s="255"/>
      <c r="JFM198" s="255"/>
      <c r="JFN198" s="255"/>
      <c r="JFO198" s="255"/>
      <c r="JFP198" s="255"/>
      <c r="JFQ198" s="255"/>
      <c r="JFR198" s="255"/>
      <c r="JFS198" s="255"/>
      <c r="JFT198" s="255"/>
      <c r="JFU198" s="255"/>
      <c r="JFV198" s="255"/>
      <c r="JFW198" s="255"/>
      <c r="JFX198" s="255"/>
      <c r="JFY198" s="255"/>
      <c r="JFZ198" s="255"/>
      <c r="JGA198" s="255"/>
      <c r="JGB198" s="255"/>
      <c r="JGC198" s="255"/>
      <c r="JGD198" s="255"/>
      <c r="JGE198" s="255"/>
      <c r="JGF198" s="255"/>
      <c r="JGG198" s="255"/>
      <c r="JGH198" s="255"/>
      <c r="JGI198" s="255"/>
      <c r="JGJ198" s="255"/>
      <c r="JGK198" s="255"/>
      <c r="JGL198" s="255"/>
      <c r="JGM198" s="255"/>
      <c r="JGN198" s="255"/>
      <c r="JGO198" s="255"/>
      <c r="JGP198" s="255"/>
      <c r="JGQ198" s="255"/>
      <c r="JGR198" s="255"/>
      <c r="JGS198" s="255"/>
      <c r="JGT198" s="255"/>
      <c r="JGU198" s="255"/>
      <c r="JGV198" s="255"/>
      <c r="JGW198" s="255"/>
      <c r="JGX198" s="255"/>
      <c r="JGY198" s="255"/>
      <c r="JGZ198" s="255"/>
      <c r="JHA198" s="255"/>
      <c r="JHB198" s="255"/>
      <c r="JHC198" s="255"/>
      <c r="JHD198" s="255"/>
      <c r="JHE198" s="255"/>
      <c r="JHF198" s="255"/>
      <c r="JHG198" s="255"/>
      <c r="JHH198" s="255"/>
      <c r="JHI198" s="255"/>
      <c r="JHJ198" s="255"/>
      <c r="JHK198" s="255"/>
      <c r="JHL198" s="255"/>
      <c r="JHM198" s="255"/>
      <c r="JHN198" s="255"/>
      <c r="JHO198" s="255"/>
      <c r="JHP198" s="255"/>
      <c r="JHQ198" s="255"/>
      <c r="JHR198" s="255"/>
      <c r="JHS198" s="255"/>
      <c r="JHT198" s="255"/>
      <c r="JHU198" s="255"/>
      <c r="JHV198" s="255"/>
      <c r="JHW198" s="255"/>
      <c r="JHX198" s="255"/>
      <c r="JHY198" s="255"/>
      <c r="JHZ198" s="255"/>
      <c r="JIA198" s="255"/>
      <c r="JIB198" s="255"/>
      <c r="JIC198" s="255"/>
      <c r="JID198" s="255"/>
      <c r="JIE198" s="255"/>
      <c r="JIF198" s="255"/>
      <c r="JIG198" s="255"/>
      <c r="JIH198" s="255"/>
      <c r="JII198" s="255"/>
      <c r="JIJ198" s="255"/>
      <c r="JIK198" s="255"/>
      <c r="JIL198" s="255"/>
      <c r="JIM198" s="255"/>
      <c r="JIN198" s="255"/>
      <c r="JIO198" s="255"/>
      <c r="JIP198" s="255"/>
      <c r="JIQ198" s="255"/>
      <c r="JIR198" s="255"/>
      <c r="JIS198" s="255"/>
      <c r="JIT198" s="255"/>
      <c r="JIU198" s="255"/>
      <c r="JIV198" s="255"/>
      <c r="JIW198" s="255"/>
      <c r="JIX198" s="255"/>
      <c r="JIY198" s="255"/>
      <c r="JIZ198" s="255"/>
      <c r="JJA198" s="255"/>
      <c r="JJB198" s="255"/>
      <c r="JJC198" s="255"/>
      <c r="JJD198" s="255"/>
      <c r="JJE198" s="255"/>
      <c r="JJF198" s="255"/>
      <c r="JJG198" s="255"/>
      <c r="JJH198" s="255"/>
      <c r="JJI198" s="255"/>
      <c r="JJJ198" s="255"/>
      <c r="JJK198" s="255"/>
      <c r="JJL198" s="255"/>
      <c r="JJM198" s="255"/>
      <c r="JJN198" s="255"/>
      <c r="JJO198" s="255"/>
      <c r="JJP198" s="255"/>
      <c r="JJQ198" s="255"/>
      <c r="JJR198" s="255"/>
      <c r="JJS198" s="255"/>
      <c r="JJT198" s="255"/>
      <c r="JJU198" s="255"/>
      <c r="JJV198" s="255"/>
      <c r="JJW198" s="255"/>
      <c r="JJX198" s="255"/>
      <c r="JJY198" s="255"/>
      <c r="JJZ198" s="255"/>
      <c r="JKA198" s="255"/>
      <c r="JKB198" s="255"/>
      <c r="JKC198" s="255"/>
      <c r="JKD198" s="255"/>
      <c r="JKE198" s="255"/>
      <c r="JKF198" s="255"/>
      <c r="JKG198" s="255"/>
      <c r="JKH198" s="255"/>
      <c r="JKI198" s="255"/>
      <c r="JKJ198" s="255"/>
      <c r="JKK198" s="255"/>
      <c r="JKL198" s="255"/>
      <c r="JKM198" s="255"/>
      <c r="JKN198" s="255"/>
      <c r="JKO198" s="255"/>
      <c r="JKP198" s="255"/>
      <c r="JKQ198" s="255"/>
      <c r="JKR198" s="255"/>
      <c r="JKS198" s="255"/>
      <c r="JKT198" s="255"/>
      <c r="JKU198" s="255"/>
      <c r="JKV198" s="255"/>
      <c r="JKW198" s="255"/>
      <c r="JKX198" s="255"/>
      <c r="JKY198" s="255"/>
      <c r="JKZ198" s="255"/>
      <c r="JLA198" s="255"/>
      <c r="JLB198" s="255"/>
      <c r="JLC198" s="255"/>
      <c r="JLD198" s="255"/>
      <c r="JLE198" s="255"/>
      <c r="JLF198" s="255"/>
      <c r="JLG198" s="255"/>
      <c r="JLH198" s="255"/>
      <c r="JLI198" s="255"/>
      <c r="JLJ198" s="255"/>
      <c r="JLK198" s="255"/>
      <c r="JLL198" s="255"/>
      <c r="JLM198" s="255"/>
      <c r="JLN198" s="255"/>
      <c r="JLO198" s="255"/>
      <c r="JLP198" s="255"/>
      <c r="JLQ198" s="255"/>
      <c r="JLR198" s="255"/>
      <c r="JLS198" s="255"/>
      <c r="JLT198" s="255"/>
      <c r="JLU198" s="255"/>
      <c r="JLV198" s="255"/>
      <c r="JLW198" s="255"/>
      <c r="JLX198" s="255"/>
      <c r="JLY198" s="255"/>
      <c r="JLZ198" s="255"/>
      <c r="JMA198" s="255"/>
      <c r="JMB198" s="255"/>
      <c r="JMC198" s="255"/>
      <c r="JMD198" s="255"/>
      <c r="JME198" s="255"/>
      <c r="JMF198" s="255"/>
      <c r="JMG198" s="255"/>
      <c r="JMH198" s="255"/>
      <c r="JMI198" s="255"/>
      <c r="JMJ198" s="255"/>
      <c r="JMK198" s="255"/>
      <c r="JML198" s="255"/>
      <c r="JMM198" s="255"/>
      <c r="JMN198" s="255"/>
      <c r="JMO198" s="255"/>
      <c r="JMP198" s="255"/>
      <c r="JMQ198" s="255"/>
      <c r="JMR198" s="255"/>
      <c r="JMS198" s="255"/>
      <c r="JMT198" s="255"/>
      <c r="JMU198" s="255"/>
      <c r="JMV198" s="255"/>
      <c r="JMW198" s="255"/>
      <c r="JMX198" s="255"/>
      <c r="JMY198" s="255"/>
      <c r="JMZ198" s="255"/>
      <c r="JNA198" s="255"/>
      <c r="JNB198" s="255"/>
      <c r="JNC198" s="255"/>
      <c r="JND198" s="255"/>
      <c r="JNE198" s="255"/>
      <c r="JNF198" s="255"/>
      <c r="JNG198" s="255"/>
      <c r="JNH198" s="255"/>
      <c r="JNI198" s="255"/>
      <c r="JNJ198" s="255"/>
      <c r="JNK198" s="255"/>
      <c r="JNL198" s="255"/>
      <c r="JNM198" s="255"/>
      <c r="JNN198" s="255"/>
      <c r="JNO198" s="255"/>
      <c r="JNP198" s="255"/>
      <c r="JNQ198" s="255"/>
      <c r="JNR198" s="255"/>
      <c r="JNS198" s="255"/>
      <c r="JNT198" s="255"/>
      <c r="JNU198" s="255"/>
      <c r="JNV198" s="255"/>
      <c r="JNW198" s="255"/>
      <c r="JNX198" s="255"/>
      <c r="JNY198" s="255"/>
      <c r="JNZ198" s="255"/>
      <c r="JOA198" s="255"/>
      <c r="JOB198" s="255"/>
      <c r="JOC198" s="255"/>
      <c r="JOD198" s="255"/>
      <c r="JOE198" s="255"/>
      <c r="JOF198" s="255"/>
      <c r="JOG198" s="255"/>
      <c r="JOH198" s="255"/>
      <c r="JOI198" s="255"/>
      <c r="JOJ198" s="255"/>
      <c r="JOK198" s="255"/>
      <c r="JOL198" s="255"/>
      <c r="JOM198" s="255"/>
      <c r="JON198" s="255"/>
      <c r="JOO198" s="255"/>
      <c r="JOP198" s="255"/>
      <c r="JOQ198" s="255"/>
      <c r="JOR198" s="255"/>
      <c r="JOS198" s="255"/>
      <c r="JOT198" s="255"/>
      <c r="JOU198" s="255"/>
      <c r="JOV198" s="255"/>
      <c r="JOW198" s="255"/>
      <c r="JOX198" s="255"/>
      <c r="JOY198" s="255"/>
      <c r="JOZ198" s="255"/>
      <c r="JPA198" s="255"/>
      <c r="JPB198" s="255"/>
      <c r="JPC198" s="255"/>
      <c r="JPD198" s="255"/>
      <c r="JPE198" s="255"/>
      <c r="JPF198" s="255"/>
      <c r="JPG198" s="255"/>
      <c r="JPH198" s="255"/>
      <c r="JPI198" s="255"/>
      <c r="JPJ198" s="255"/>
      <c r="JPK198" s="255"/>
      <c r="JPL198" s="255"/>
      <c r="JPM198" s="255"/>
      <c r="JPN198" s="255"/>
      <c r="JPO198" s="255"/>
      <c r="JPP198" s="255"/>
      <c r="JPQ198" s="255"/>
      <c r="JPR198" s="255"/>
      <c r="JPS198" s="255"/>
      <c r="JPT198" s="255"/>
      <c r="JPU198" s="255"/>
      <c r="JPV198" s="255"/>
      <c r="JPW198" s="255"/>
      <c r="JPX198" s="255"/>
      <c r="JPY198" s="255"/>
      <c r="JPZ198" s="255"/>
      <c r="JQA198" s="255"/>
      <c r="JQB198" s="255"/>
      <c r="JQC198" s="255"/>
      <c r="JQD198" s="255"/>
      <c r="JQE198" s="255"/>
      <c r="JQF198" s="255"/>
      <c r="JQG198" s="255"/>
      <c r="JQH198" s="255"/>
      <c r="JQI198" s="255"/>
      <c r="JQJ198" s="255"/>
      <c r="JQK198" s="255"/>
      <c r="JQL198" s="255"/>
      <c r="JQM198" s="255"/>
      <c r="JQN198" s="255"/>
      <c r="JQO198" s="255"/>
      <c r="JQP198" s="255"/>
      <c r="JQQ198" s="255"/>
      <c r="JQR198" s="255"/>
      <c r="JQS198" s="255"/>
      <c r="JQT198" s="255"/>
      <c r="JQU198" s="255"/>
      <c r="JQV198" s="255"/>
      <c r="JQW198" s="255"/>
      <c r="JQX198" s="255"/>
      <c r="JQY198" s="255"/>
      <c r="JQZ198" s="255"/>
      <c r="JRA198" s="255"/>
      <c r="JRB198" s="255"/>
      <c r="JRC198" s="255"/>
      <c r="JRD198" s="255"/>
      <c r="JRE198" s="255"/>
      <c r="JRF198" s="255"/>
      <c r="JRG198" s="255"/>
      <c r="JRH198" s="255"/>
      <c r="JRI198" s="255"/>
      <c r="JRJ198" s="255"/>
      <c r="JRK198" s="255"/>
      <c r="JRL198" s="255"/>
      <c r="JRM198" s="255"/>
      <c r="JRN198" s="255"/>
      <c r="JRO198" s="255"/>
      <c r="JRP198" s="255"/>
      <c r="JRQ198" s="255"/>
      <c r="JRR198" s="255"/>
      <c r="JRS198" s="255"/>
      <c r="JRT198" s="255"/>
      <c r="JRU198" s="255"/>
      <c r="JRV198" s="255"/>
      <c r="JRW198" s="255"/>
      <c r="JRX198" s="255"/>
      <c r="JRY198" s="255"/>
      <c r="JRZ198" s="255"/>
      <c r="JSA198" s="255"/>
      <c r="JSB198" s="255"/>
      <c r="JSC198" s="255"/>
      <c r="JSD198" s="255"/>
      <c r="JSE198" s="255"/>
      <c r="JSF198" s="255"/>
      <c r="JSG198" s="255"/>
      <c r="JSH198" s="255"/>
      <c r="JSI198" s="255"/>
      <c r="JSJ198" s="255"/>
      <c r="JSK198" s="255"/>
      <c r="JSL198" s="255"/>
      <c r="JSM198" s="255"/>
      <c r="JSN198" s="255"/>
      <c r="JSO198" s="255"/>
      <c r="JSP198" s="255"/>
      <c r="JSQ198" s="255"/>
      <c r="JSR198" s="255"/>
      <c r="JSS198" s="255"/>
      <c r="JST198" s="255"/>
      <c r="JSU198" s="255"/>
      <c r="JSV198" s="255"/>
      <c r="JSW198" s="255"/>
      <c r="JSX198" s="255"/>
      <c r="JSY198" s="255"/>
      <c r="JSZ198" s="255"/>
      <c r="JTA198" s="255"/>
      <c r="JTB198" s="255"/>
      <c r="JTC198" s="255"/>
      <c r="JTD198" s="255"/>
      <c r="JTE198" s="255"/>
      <c r="JTF198" s="255"/>
      <c r="JTG198" s="255"/>
      <c r="JTH198" s="255"/>
      <c r="JTI198" s="255"/>
      <c r="JTJ198" s="255"/>
      <c r="JTK198" s="255"/>
      <c r="JTL198" s="255"/>
      <c r="JTM198" s="255"/>
      <c r="JTN198" s="255"/>
      <c r="JTO198" s="255"/>
      <c r="JTP198" s="255"/>
      <c r="JTQ198" s="255"/>
      <c r="JTR198" s="255"/>
      <c r="JTS198" s="255"/>
      <c r="JTT198" s="255"/>
      <c r="JTU198" s="255"/>
      <c r="JTV198" s="255"/>
      <c r="JTW198" s="255"/>
      <c r="JTX198" s="255"/>
      <c r="JTY198" s="255"/>
      <c r="JTZ198" s="255"/>
      <c r="JUA198" s="255"/>
      <c r="JUB198" s="255"/>
      <c r="JUC198" s="255"/>
      <c r="JUD198" s="255"/>
      <c r="JUE198" s="255"/>
      <c r="JUF198" s="255"/>
      <c r="JUG198" s="255"/>
      <c r="JUH198" s="255"/>
      <c r="JUI198" s="255"/>
      <c r="JUJ198" s="255"/>
      <c r="JUK198" s="255"/>
      <c r="JUL198" s="255"/>
      <c r="JUM198" s="255"/>
      <c r="JUN198" s="255"/>
      <c r="JUO198" s="255"/>
      <c r="JUP198" s="255"/>
      <c r="JUQ198" s="255"/>
      <c r="JUR198" s="255"/>
      <c r="JUS198" s="255"/>
      <c r="JUT198" s="255"/>
      <c r="JUU198" s="255"/>
      <c r="JUV198" s="255"/>
      <c r="JUW198" s="255"/>
      <c r="JUX198" s="255"/>
      <c r="JUY198" s="255"/>
      <c r="JUZ198" s="255"/>
      <c r="JVA198" s="255"/>
      <c r="JVB198" s="255"/>
      <c r="JVC198" s="255"/>
      <c r="JVD198" s="255"/>
      <c r="JVE198" s="255"/>
      <c r="JVF198" s="255"/>
      <c r="JVG198" s="255"/>
      <c r="JVH198" s="255"/>
      <c r="JVI198" s="255"/>
      <c r="JVJ198" s="255"/>
      <c r="JVK198" s="255"/>
      <c r="JVL198" s="255"/>
      <c r="JVM198" s="255"/>
      <c r="JVN198" s="255"/>
      <c r="JVO198" s="255"/>
      <c r="JVP198" s="255"/>
      <c r="JVQ198" s="255"/>
      <c r="JVR198" s="255"/>
      <c r="JVS198" s="255"/>
      <c r="JVT198" s="255"/>
      <c r="JVU198" s="255"/>
      <c r="JVV198" s="255"/>
      <c r="JVW198" s="255"/>
      <c r="JVX198" s="255"/>
      <c r="JVY198" s="255"/>
      <c r="JVZ198" s="255"/>
      <c r="JWA198" s="255"/>
      <c r="JWB198" s="255"/>
      <c r="JWC198" s="255"/>
      <c r="JWD198" s="255"/>
      <c r="JWE198" s="255"/>
      <c r="JWF198" s="255"/>
      <c r="JWG198" s="255"/>
      <c r="JWH198" s="255"/>
      <c r="JWI198" s="255"/>
      <c r="JWJ198" s="255"/>
      <c r="JWK198" s="255"/>
      <c r="JWL198" s="255"/>
      <c r="JWM198" s="255"/>
      <c r="JWN198" s="255"/>
      <c r="JWO198" s="255"/>
      <c r="JWP198" s="255"/>
      <c r="JWQ198" s="255"/>
      <c r="JWR198" s="255"/>
      <c r="JWS198" s="255"/>
      <c r="JWT198" s="255"/>
      <c r="JWU198" s="255"/>
      <c r="JWV198" s="255"/>
      <c r="JWW198" s="255"/>
      <c r="JWX198" s="255"/>
      <c r="JWY198" s="255"/>
      <c r="JWZ198" s="255"/>
      <c r="JXA198" s="255"/>
      <c r="JXB198" s="255"/>
      <c r="JXC198" s="255"/>
      <c r="JXD198" s="255"/>
      <c r="JXE198" s="255"/>
      <c r="JXF198" s="255"/>
      <c r="JXG198" s="255"/>
      <c r="JXH198" s="255"/>
      <c r="JXI198" s="255"/>
      <c r="JXJ198" s="255"/>
      <c r="JXK198" s="255"/>
      <c r="JXL198" s="255"/>
      <c r="JXM198" s="255"/>
      <c r="JXN198" s="255"/>
      <c r="JXO198" s="255"/>
      <c r="JXP198" s="255"/>
      <c r="JXQ198" s="255"/>
      <c r="JXR198" s="255"/>
      <c r="JXS198" s="255"/>
      <c r="JXT198" s="255"/>
      <c r="JXU198" s="255"/>
      <c r="JXV198" s="255"/>
      <c r="JXW198" s="255"/>
      <c r="JXX198" s="255"/>
      <c r="JXY198" s="255"/>
      <c r="JXZ198" s="255"/>
      <c r="JYA198" s="255"/>
      <c r="JYB198" s="255"/>
      <c r="JYC198" s="255"/>
      <c r="JYD198" s="255"/>
      <c r="JYE198" s="255"/>
      <c r="JYF198" s="255"/>
      <c r="JYG198" s="255"/>
      <c r="JYH198" s="255"/>
      <c r="JYI198" s="255"/>
      <c r="JYJ198" s="255"/>
      <c r="JYK198" s="255"/>
      <c r="JYL198" s="255"/>
      <c r="JYM198" s="255"/>
      <c r="JYN198" s="255"/>
      <c r="JYO198" s="255"/>
      <c r="JYP198" s="255"/>
      <c r="JYQ198" s="255"/>
      <c r="JYR198" s="255"/>
      <c r="JYS198" s="255"/>
      <c r="JYT198" s="255"/>
      <c r="JYU198" s="255"/>
      <c r="JYV198" s="255"/>
      <c r="JYW198" s="255"/>
      <c r="JYX198" s="255"/>
      <c r="JYY198" s="255"/>
      <c r="JYZ198" s="255"/>
      <c r="JZA198" s="255"/>
      <c r="JZB198" s="255"/>
      <c r="JZC198" s="255"/>
      <c r="JZD198" s="255"/>
      <c r="JZE198" s="255"/>
      <c r="JZF198" s="255"/>
      <c r="JZG198" s="255"/>
      <c r="JZH198" s="255"/>
      <c r="JZI198" s="255"/>
      <c r="JZJ198" s="255"/>
      <c r="JZK198" s="255"/>
      <c r="JZL198" s="255"/>
      <c r="JZM198" s="255"/>
      <c r="JZN198" s="255"/>
      <c r="JZO198" s="255"/>
      <c r="JZP198" s="255"/>
      <c r="JZQ198" s="255"/>
      <c r="JZR198" s="255"/>
      <c r="JZS198" s="255"/>
      <c r="JZT198" s="255"/>
      <c r="JZU198" s="255"/>
      <c r="JZV198" s="255"/>
      <c r="JZW198" s="255"/>
      <c r="JZX198" s="255"/>
      <c r="JZY198" s="255"/>
      <c r="JZZ198" s="255"/>
      <c r="KAA198" s="255"/>
      <c r="KAB198" s="255"/>
      <c r="KAC198" s="255"/>
      <c r="KAD198" s="255"/>
      <c r="KAE198" s="255"/>
      <c r="KAF198" s="255"/>
      <c r="KAG198" s="255"/>
      <c r="KAH198" s="255"/>
      <c r="KAI198" s="255"/>
      <c r="KAJ198" s="255"/>
      <c r="KAK198" s="255"/>
      <c r="KAL198" s="255"/>
      <c r="KAM198" s="255"/>
      <c r="KAN198" s="255"/>
      <c r="KAO198" s="255"/>
      <c r="KAP198" s="255"/>
      <c r="KAQ198" s="255"/>
      <c r="KAR198" s="255"/>
      <c r="KAS198" s="255"/>
      <c r="KAT198" s="255"/>
      <c r="KAU198" s="255"/>
      <c r="KAV198" s="255"/>
      <c r="KAW198" s="255"/>
      <c r="KAX198" s="255"/>
      <c r="KAY198" s="255"/>
      <c r="KAZ198" s="255"/>
      <c r="KBA198" s="255"/>
      <c r="KBB198" s="255"/>
      <c r="KBC198" s="255"/>
      <c r="KBD198" s="255"/>
      <c r="KBE198" s="255"/>
      <c r="KBF198" s="255"/>
      <c r="KBG198" s="255"/>
      <c r="KBH198" s="255"/>
      <c r="KBI198" s="255"/>
      <c r="KBJ198" s="255"/>
      <c r="KBK198" s="255"/>
      <c r="KBL198" s="255"/>
      <c r="KBM198" s="255"/>
      <c r="KBN198" s="255"/>
      <c r="KBO198" s="255"/>
      <c r="KBP198" s="255"/>
      <c r="KBQ198" s="255"/>
      <c r="KBR198" s="255"/>
      <c r="KBS198" s="255"/>
      <c r="KBT198" s="255"/>
      <c r="KBU198" s="255"/>
      <c r="KBV198" s="255"/>
      <c r="KBW198" s="255"/>
      <c r="KBX198" s="255"/>
      <c r="KBY198" s="255"/>
      <c r="KBZ198" s="255"/>
      <c r="KCA198" s="255"/>
      <c r="KCB198" s="255"/>
      <c r="KCC198" s="255"/>
      <c r="KCD198" s="255"/>
      <c r="KCE198" s="255"/>
      <c r="KCF198" s="255"/>
      <c r="KCG198" s="255"/>
      <c r="KCH198" s="255"/>
      <c r="KCI198" s="255"/>
      <c r="KCJ198" s="255"/>
      <c r="KCK198" s="255"/>
      <c r="KCL198" s="255"/>
      <c r="KCM198" s="255"/>
      <c r="KCN198" s="255"/>
      <c r="KCO198" s="255"/>
      <c r="KCP198" s="255"/>
      <c r="KCQ198" s="255"/>
      <c r="KCR198" s="255"/>
      <c r="KCS198" s="255"/>
      <c r="KCT198" s="255"/>
      <c r="KCU198" s="255"/>
      <c r="KCV198" s="255"/>
      <c r="KCW198" s="255"/>
      <c r="KCX198" s="255"/>
      <c r="KCY198" s="255"/>
      <c r="KCZ198" s="255"/>
      <c r="KDA198" s="255"/>
      <c r="KDB198" s="255"/>
      <c r="KDC198" s="255"/>
      <c r="KDD198" s="255"/>
      <c r="KDE198" s="255"/>
      <c r="KDF198" s="255"/>
      <c r="KDG198" s="255"/>
      <c r="KDH198" s="255"/>
      <c r="KDI198" s="255"/>
      <c r="KDJ198" s="255"/>
      <c r="KDK198" s="255"/>
      <c r="KDL198" s="255"/>
      <c r="KDM198" s="255"/>
      <c r="KDN198" s="255"/>
      <c r="KDO198" s="255"/>
      <c r="KDP198" s="255"/>
      <c r="KDQ198" s="255"/>
      <c r="KDR198" s="255"/>
      <c r="KDS198" s="255"/>
      <c r="KDT198" s="255"/>
      <c r="KDU198" s="255"/>
      <c r="KDV198" s="255"/>
      <c r="KDW198" s="255"/>
      <c r="KDX198" s="255"/>
      <c r="KDY198" s="255"/>
      <c r="KDZ198" s="255"/>
      <c r="KEA198" s="255"/>
      <c r="KEB198" s="255"/>
      <c r="KEC198" s="255"/>
      <c r="KED198" s="255"/>
      <c r="KEE198" s="255"/>
      <c r="KEF198" s="255"/>
      <c r="KEG198" s="255"/>
      <c r="KEH198" s="255"/>
      <c r="KEI198" s="255"/>
      <c r="KEJ198" s="255"/>
      <c r="KEK198" s="255"/>
      <c r="KEL198" s="255"/>
      <c r="KEM198" s="255"/>
      <c r="KEN198" s="255"/>
      <c r="KEO198" s="255"/>
      <c r="KEP198" s="255"/>
      <c r="KEQ198" s="255"/>
      <c r="KER198" s="255"/>
      <c r="KES198" s="255"/>
      <c r="KET198" s="255"/>
      <c r="KEU198" s="255"/>
      <c r="KEV198" s="255"/>
      <c r="KEW198" s="255"/>
      <c r="KEX198" s="255"/>
      <c r="KEY198" s="255"/>
      <c r="KEZ198" s="255"/>
      <c r="KFA198" s="255"/>
      <c r="KFB198" s="255"/>
      <c r="KFC198" s="255"/>
      <c r="KFD198" s="255"/>
      <c r="KFE198" s="255"/>
      <c r="KFF198" s="255"/>
      <c r="KFG198" s="255"/>
      <c r="KFH198" s="255"/>
      <c r="KFI198" s="255"/>
      <c r="KFJ198" s="255"/>
      <c r="KFK198" s="255"/>
      <c r="KFL198" s="255"/>
      <c r="KFM198" s="255"/>
      <c r="KFN198" s="255"/>
      <c r="KFO198" s="255"/>
      <c r="KFP198" s="255"/>
      <c r="KFQ198" s="255"/>
      <c r="KFR198" s="255"/>
      <c r="KFS198" s="255"/>
      <c r="KFT198" s="255"/>
      <c r="KFU198" s="255"/>
      <c r="KFV198" s="255"/>
      <c r="KFW198" s="255"/>
      <c r="KFX198" s="255"/>
      <c r="KFY198" s="255"/>
      <c r="KFZ198" s="255"/>
      <c r="KGA198" s="255"/>
      <c r="KGB198" s="255"/>
      <c r="KGC198" s="255"/>
      <c r="KGD198" s="255"/>
      <c r="KGE198" s="255"/>
      <c r="KGF198" s="255"/>
      <c r="KGG198" s="255"/>
      <c r="KGH198" s="255"/>
      <c r="KGI198" s="255"/>
      <c r="KGJ198" s="255"/>
      <c r="KGK198" s="255"/>
      <c r="KGL198" s="255"/>
      <c r="KGM198" s="255"/>
      <c r="KGN198" s="255"/>
      <c r="KGO198" s="255"/>
      <c r="KGP198" s="255"/>
      <c r="KGQ198" s="255"/>
      <c r="KGR198" s="255"/>
      <c r="KGS198" s="255"/>
      <c r="KGT198" s="255"/>
      <c r="KGU198" s="255"/>
      <c r="KGV198" s="255"/>
      <c r="KGW198" s="255"/>
      <c r="KGX198" s="255"/>
      <c r="KGY198" s="255"/>
      <c r="KGZ198" s="255"/>
      <c r="KHA198" s="255"/>
      <c r="KHB198" s="255"/>
      <c r="KHC198" s="255"/>
      <c r="KHD198" s="255"/>
      <c r="KHE198" s="255"/>
      <c r="KHF198" s="255"/>
      <c r="KHG198" s="255"/>
      <c r="KHH198" s="255"/>
      <c r="KHI198" s="255"/>
      <c r="KHJ198" s="255"/>
      <c r="KHK198" s="255"/>
      <c r="KHL198" s="255"/>
      <c r="KHM198" s="255"/>
      <c r="KHN198" s="255"/>
      <c r="KHO198" s="255"/>
      <c r="KHP198" s="255"/>
      <c r="KHQ198" s="255"/>
      <c r="KHR198" s="255"/>
      <c r="KHS198" s="255"/>
      <c r="KHT198" s="255"/>
      <c r="KHU198" s="255"/>
      <c r="KHV198" s="255"/>
      <c r="KHW198" s="255"/>
      <c r="KHX198" s="255"/>
      <c r="KHY198" s="255"/>
      <c r="KHZ198" s="255"/>
      <c r="KIA198" s="255"/>
      <c r="KIB198" s="255"/>
      <c r="KIC198" s="255"/>
      <c r="KID198" s="255"/>
      <c r="KIE198" s="255"/>
      <c r="KIF198" s="255"/>
      <c r="KIG198" s="255"/>
      <c r="KIH198" s="255"/>
      <c r="KII198" s="255"/>
      <c r="KIJ198" s="255"/>
      <c r="KIK198" s="255"/>
      <c r="KIL198" s="255"/>
      <c r="KIM198" s="255"/>
      <c r="KIN198" s="255"/>
      <c r="KIO198" s="255"/>
      <c r="KIP198" s="255"/>
      <c r="KIQ198" s="255"/>
      <c r="KIR198" s="255"/>
      <c r="KIS198" s="255"/>
      <c r="KIT198" s="255"/>
      <c r="KIU198" s="255"/>
      <c r="KIV198" s="255"/>
      <c r="KIW198" s="255"/>
      <c r="KIX198" s="255"/>
      <c r="KIY198" s="255"/>
      <c r="KIZ198" s="255"/>
      <c r="KJA198" s="255"/>
      <c r="KJB198" s="255"/>
      <c r="KJC198" s="255"/>
      <c r="KJD198" s="255"/>
      <c r="KJE198" s="255"/>
      <c r="KJF198" s="255"/>
      <c r="KJG198" s="255"/>
      <c r="KJH198" s="255"/>
      <c r="KJI198" s="255"/>
      <c r="KJJ198" s="255"/>
      <c r="KJK198" s="255"/>
      <c r="KJL198" s="255"/>
      <c r="KJM198" s="255"/>
      <c r="KJN198" s="255"/>
      <c r="KJO198" s="255"/>
      <c r="KJP198" s="255"/>
      <c r="KJQ198" s="255"/>
      <c r="KJR198" s="255"/>
      <c r="KJS198" s="255"/>
      <c r="KJT198" s="255"/>
      <c r="KJU198" s="255"/>
      <c r="KJV198" s="255"/>
      <c r="KJW198" s="255"/>
      <c r="KJX198" s="255"/>
      <c r="KJY198" s="255"/>
      <c r="KJZ198" s="255"/>
      <c r="KKA198" s="255"/>
      <c r="KKB198" s="255"/>
      <c r="KKC198" s="255"/>
      <c r="KKD198" s="255"/>
      <c r="KKE198" s="255"/>
      <c r="KKF198" s="255"/>
      <c r="KKG198" s="255"/>
      <c r="KKH198" s="255"/>
      <c r="KKI198" s="255"/>
      <c r="KKJ198" s="255"/>
      <c r="KKK198" s="255"/>
      <c r="KKL198" s="255"/>
      <c r="KKM198" s="255"/>
      <c r="KKN198" s="255"/>
      <c r="KKO198" s="255"/>
      <c r="KKP198" s="255"/>
      <c r="KKQ198" s="255"/>
      <c r="KKR198" s="255"/>
      <c r="KKS198" s="255"/>
      <c r="KKT198" s="255"/>
      <c r="KKU198" s="255"/>
      <c r="KKV198" s="255"/>
      <c r="KKW198" s="255"/>
      <c r="KKX198" s="255"/>
      <c r="KKY198" s="255"/>
      <c r="KKZ198" s="255"/>
      <c r="KLA198" s="255"/>
      <c r="KLB198" s="255"/>
      <c r="KLC198" s="255"/>
      <c r="KLD198" s="255"/>
      <c r="KLE198" s="255"/>
      <c r="KLF198" s="255"/>
      <c r="KLG198" s="255"/>
      <c r="KLH198" s="255"/>
      <c r="KLI198" s="255"/>
      <c r="KLJ198" s="255"/>
      <c r="KLK198" s="255"/>
      <c r="KLL198" s="255"/>
      <c r="KLM198" s="255"/>
      <c r="KLN198" s="255"/>
      <c r="KLO198" s="255"/>
      <c r="KLP198" s="255"/>
      <c r="KLQ198" s="255"/>
      <c r="KLR198" s="255"/>
      <c r="KLS198" s="255"/>
      <c r="KLT198" s="255"/>
      <c r="KLU198" s="255"/>
      <c r="KLV198" s="255"/>
      <c r="KLW198" s="255"/>
      <c r="KLX198" s="255"/>
      <c r="KLY198" s="255"/>
      <c r="KLZ198" s="255"/>
      <c r="KMA198" s="255"/>
      <c r="KMB198" s="255"/>
      <c r="KMC198" s="255"/>
      <c r="KMD198" s="255"/>
      <c r="KME198" s="255"/>
      <c r="KMF198" s="255"/>
      <c r="KMG198" s="255"/>
      <c r="KMH198" s="255"/>
      <c r="KMI198" s="255"/>
      <c r="KMJ198" s="255"/>
      <c r="KMK198" s="255"/>
      <c r="KML198" s="255"/>
      <c r="KMM198" s="255"/>
      <c r="KMN198" s="255"/>
      <c r="KMO198" s="255"/>
      <c r="KMP198" s="255"/>
      <c r="KMQ198" s="255"/>
      <c r="KMR198" s="255"/>
      <c r="KMS198" s="255"/>
      <c r="KMT198" s="255"/>
      <c r="KMU198" s="255"/>
      <c r="KMV198" s="255"/>
      <c r="KMW198" s="255"/>
      <c r="KMX198" s="255"/>
      <c r="KMY198" s="255"/>
      <c r="KMZ198" s="255"/>
      <c r="KNA198" s="255"/>
      <c r="KNB198" s="255"/>
      <c r="KNC198" s="255"/>
      <c r="KND198" s="255"/>
      <c r="KNE198" s="255"/>
      <c r="KNF198" s="255"/>
      <c r="KNG198" s="255"/>
      <c r="KNH198" s="255"/>
      <c r="KNI198" s="255"/>
      <c r="KNJ198" s="255"/>
      <c r="KNK198" s="255"/>
      <c r="KNL198" s="255"/>
      <c r="KNM198" s="255"/>
      <c r="KNN198" s="255"/>
      <c r="KNO198" s="255"/>
      <c r="KNP198" s="255"/>
      <c r="KNQ198" s="255"/>
      <c r="KNR198" s="255"/>
      <c r="KNS198" s="255"/>
      <c r="KNT198" s="255"/>
      <c r="KNU198" s="255"/>
      <c r="KNV198" s="255"/>
      <c r="KNW198" s="255"/>
      <c r="KNX198" s="255"/>
      <c r="KNY198" s="255"/>
      <c r="KNZ198" s="255"/>
      <c r="KOA198" s="255"/>
      <c r="KOB198" s="255"/>
      <c r="KOC198" s="255"/>
      <c r="KOD198" s="255"/>
      <c r="KOE198" s="255"/>
      <c r="KOF198" s="255"/>
      <c r="KOG198" s="255"/>
      <c r="KOH198" s="255"/>
      <c r="KOI198" s="255"/>
      <c r="KOJ198" s="255"/>
      <c r="KOK198" s="255"/>
      <c r="KOL198" s="255"/>
      <c r="KOM198" s="255"/>
      <c r="KON198" s="255"/>
      <c r="KOO198" s="255"/>
      <c r="KOP198" s="255"/>
      <c r="KOQ198" s="255"/>
      <c r="KOR198" s="255"/>
      <c r="KOS198" s="255"/>
      <c r="KOT198" s="255"/>
      <c r="KOU198" s="255"/>
      <c r="KOV198" s="255"/>
      <c r="KOW198" s="255"/>
      <c r="KOX198" s="255"/>
      <c r="KOY198" s="255"/>
      <c r="KOZ198" s="255"/>
      <c r="KPA198" s="255"/>
      <c r="KPB198" s="255"/>
      <c r="KPC198" s="255"/>
      <c r="KPD198" s="255"/>
      <c r="KPE198" s="255"/>
      <c r="KPF198" s="255"/>
      <c r="KPG198" s="255"/>
      <c r="KPH198" s="255"/>
      <c r="KPI198" s="255"/>
      <c r="KPJ198" s="255"/>
      <c r="KPK198" s="255"/>
      <c r="KPL198" s="255"/>
      <c r="KPM198" s="255"/>
      <c r="KPN198" s="255"/>
      <c r="KPO198" s="255"/>
      <c r="KPP198" s="255"/>
      <c r="KPQ198" s="255"/>
      <c r="KPR198" s="255"/>
      <c r="KPS198" s="255"/>
      <c r="KPT198" s="255"/>
      <c r="KPU198" s="255"/>
      <c r="KPV198" s="255"/>
      <c r="KPW198" s="255"/>
      <c r="KPX198" s="255"/>
      <c r="KPY198" s="255"/>
      <c r="KPZ198" s="255"/>
      <c r="KQA198" s="255"/>
      <c r="KQB198" s="255"/>
      <c r="KQC198" s="255"/>
      <c r="KQD198" s="255"/>
      <c r="KQE198" s="255"/>
      <c r="KQF198" s="255"/>
      <c r="KQG198" s="255"/>
      <c r="KQH198" s="255"/>
      <c r="KQI198" s="255"/>
      <c r="KQJ198" s="255"/>
      <c r="KQK198" s="255"/>
      <c r="KQL198" s="255"/>
      <c r="KQM198" s="255"/>
      <c r="KQN198" s="255"/>
      <c r="KQO198" s="255"/>
      <c r="KQP198" s="255"/>
      <c r="KQQ198" s="255"/>
      <c r="KQR198" s="255"/>
      <c r="KQS198" s="255"/>
      <c r="KQT198" s="255"/>
      <c r="KQU198" s="255"/>
      <c r="KQV198" s="255"/>
      <c r="KQW198" s="255"/>
      <c r="KQX198" s="255"/>
      <c r="KQY198" s="255"/>
      <c r="KQZ198" s="255"/>
      <c r="KRA198" s="255"/>
      <c r="KRB198" s="255"/>
      <c r="KRC198" s="255"/>
      <c r="KRD198" s="255"/>
      <c r="KRE198" s="255"/>
      <c r="KRF198" s="255"/>
      <c r="KRG198" s="255"/>
      <c r="KRH198" s="255"/>
      <c r="KRI198" s="255"/>
      <c r="KRJ198" s="255"/>
      <c r="KRK198" s="255"/>
      <c r="KRL198" s="255"/>
      <c r="KRM198" s="255"/>
      <c r="KRN198" s="255"/>
      <c r="KRO198" s="255"/>
      <c r="KRP198" s="255"/>
      <c r="KRQ198" s="255"/>
      <c r="KRR198" s="255"/>
      <c r="KRS198" s="255"/>
      <c r="KRT198" s="255"/>
      <c r="KRU198" s="255"/>
      <c r="KRV198" s="255"/>
      <c r="KRW198" s="255"/>
      <c r="KRX198" s="255"/>
      <c r="KRY198" s="255"/>
      <c r="KRZ198" s="255"/>
      <c r="KSA198" s="255"/>
      <c r="KSB198" s="255"/>
      <c r="KSC198" s="255"/>
      <c r="KSD198" s="255"/>
      <c r="KSE198" s="255"/>
      <c r="KSF198" s="255"/>
      <c r="KSG198" s="255"/>
      <c r="KSH198" s="255"/>
      <c r="KSI198" s="255"/>
      <c r="KSJ198" s="255"/>
      <c r="KSK198" s="255"/>
      <c r="KSL198" s="255"/>
      <c r="KSM198" s="255"/>
      <c r="KSN198" s="255"/>
      <c r="KSO198" s="255"/>
      <c r="KSP198" s="255"/>
      <c r="KSQ198" s="255"/>
      <c r="KSR198" s="255"/>
      <c r="KSS198" s="255"/>
      <c r="KST198" s="255"/>
      <c r="KSU198" s="255"/>
      <c r="KSV198" s="255"/>
      <c r="KSW198" s="255"/>
      <c r="KSX198" s="255"/>
      <c r="KSY198" s="255"/>
      <c r="KSZ198" s="255"/>
      <c r="KTA198" s="255"/>
      <c r="KTB198" s="255"/>
      <c r="KTC198" s="255"/>
      <c r="KTD198" s="255"/>
      <c r="KTE198" s="255"/>
      <c r="KTF198" s="255"/>
      <c r="KTG198" s="255"/>
      <c r="KTH198" s="255"/>
      <c r="KTI198" s="255"/>
      <c r="KTJ198" s="255"/>
      <c r="KTK198" s="255"/>
      <c r="KTL198" s="255"/>
      <c r="KTM198" s="255"/>
      <c r="KTN198" s="255"/>
      <c r="KTO198" s="255"/>
      <c r="KTP198" s="255"/>
      <c r="KTQ198" s="255"/>
      <c r="KTR198" s="255"/>
      <c r="KTS198" s="255"/>
      <c r="KTT198" s="255"/>
      <c r="KTU198" s="255"/>
      <c r="KTV198" s="255"/>
      <c r="KTW198" s="255"/>
      <c r="KTX198" s="255"/>
      <c r="KTY198" s="255"/>
      <c r="KTZ198" s="255"/>
      <c r="KUA198" s="255"/>
      <c r="KUB198" s="255"/>
      <c r="KUC198" s="255"/>
      <c r="KUD198" s="255"/>
      <c r="KUE198" s="255"/>
      <c r="KUF198" s="255"/>
      <c r="KUG198" s="255"/>
      <c r="KUH198" s="255"/>
      <c r="KUI198" s="255"/>
      <c r="KUJ198" s="255"/>
      <c r="KUK198" s="255"/>
      <c r="KUL198" s="255"/>
      <c r="KUM198" s="255"/>
      <c r="KUN198" s="255"/>
      <c r="KUO198" s="255"/>
      <c r="KUP198" s="255"/>
      <c r="KUQ198" s="255"/>
      <c r="KUR198" s="255"/>
      <c r="KUS198" s="255"/>
      <c r="KUT198" s="255"/>
      <c r="KUU198" s="255"/>
      <c r="KUV198" s="255"/>
      <c r="KUW198" s="255"/>
      <c r="KUX198" s="255"/>
      <c r="KUY198" s="255"/>
      <c r="KUZ198" s="255"/>
      <c r="KVA198" s="255"/>
      <c r="KVB198" s="255"/>
      <c r="KVC198" s="255"/>
      <c r="KVD198" s="255"/>
      <c r="KVE198" s="255"/>
      <c r="KVF198" s="255"/>
      <c r="KVG198" s="255"/>
      <c r="KVH198" s="255"/>
      <c r="KVI198" s="255"/>
      <c r="KVJ198" s="255"/>
      <c r="KVK198" s="255"/>
      <c r="KVL198" s="255"/>
      <c r="KVM198" s="255"/>
      <c r="KVN198" s="255"/>
      <c r="KVO198" s="255"/>
      <c r="KVP198" s="255"/>
      <c r="KVQ198" s="255"/>
      <c r="KVR198" s="255"/>
      <c r="KVS198" s="255"/>
      <c r="KVT198" s="255"/>
      <c r="KVU198" s="255"/>
      <c r="KVV198" s="255"/>
      <c r="KVW198" s="255"/>
      <c r="KVX198" s="255"/>
      <c r="KVY198" s="255"/>
      <c r="KVZ198" s="255"/>
      <c r="KWA198" s="255"/>
      <c r="KWB198" s="255"/>
      <c r="KWC198" s="255"/>
      <c r="KWD198" s="255"/>
      <c r="KWE198" s="255"/>
      <c r="KWF198" s="255"/>
      <c r="KWG198" s="255"/>
      <c r="KWH198" s="255"/>
      <c r="KWI198" s="255"/>
      <c r="KWJ198" s="255"/>
      <c r="KWK198" s="255"/>
      <c r="KWL198" s="255"/>
      <c r="KWM198" s="255"/>
      <c r="KWN198" s="255"/>
      <c r="KWO198" s="255"/>
      <c r="KWP198" s="255"/>
      <c r="KWQ198" s="255"/>
      <c r="KWR198" s="255"/>
      <c r="KWS198" s="255"/>
      <c r="KWT198" s="255"/>
      <c r="KWU198" s="255"/>
      <c r="KWV198" s="255"/>
      <c r="KWW198" s="255"/>
      <c r="KWX198" s="255"/>
      <c r="KWY198" s="255"/>
      <c r="KWZ198" s="255"/>
      <c r="KXA198" s="255"/>
      <c r="KXB198" s="255"/>
      <c r="KXC198" s="255"/>
      <c r="KXD198" s="255"/>
      <c r="KXE198" s="255"/>
      <c r="KXF198" s="255"/>
      <c r="KXG198" s="255"/>
      <c r="KXH198" s="255"/>
      <c r="KXI198" s="255"/>
      <c r="KXJ198" s="255"/>
      <c r="KXK198" s="255"/>
      <c r="KXL198" s="255"/>
      <c r="KXM198" s="255"/>
      <c r="KXN198" s="255"/>
      <c r="KXO198" s="255"/>
      <c r="KXP198" s="255"/>
      <c r="KXQ198" s="255"/>
      <c r="KXR198" s="255"/>
      <c r="KXS198" s="255"/>
      <c r="KXT198" s="255"/>
      <c r="KXU198" s="255"/>
      <c r="KXV198" s="255"/>
      <c r="KXW198" s="255"/>
      <c r="KXX198" s="255"/>
      <c r="KXY198" s="255"/>
      <c r="KXZ198" s="255"/>
      <c r="KYA198" s="255"/>
      <c r="KYB198" s="255"/>
      <c r="KYC198" s="255"/>
      <c r="KYD198" s="255"/>
      <c r="KYE198" s="255"/>
      <c r="KYF198" s="255"/>
      <c r="KYG198" s="255"/>
      <c r="KYH198" s="255"/>
      <c r="KYI198" s="255"/>
      <c r="KYJ198" s="255"/>
      <c r="KYK198" s="255"/>
      <c r="KYL198" s="255"/>
      <c r="KYM198" s="255"/>
      <c r="KYN198" s="255"/>
      <c r="KYO198" s="255"/>
      <c r="KYP198" s="255"/>
      <c r="KYQ198" s="255"/>
      <c r="KYR198" s="255"/>
      <c r="KYS198" s="255"/>
      <c r="KYT198" s="255"/>
      <c r="KYU198" s="255"/>
      <c r="KYV198" s="255"/>
      <c r="KYW198" s="255"/>
      <c r="KYX198" s="255"/>
      <c r="KYY198" s="255"/>
      <c r="KYZ198" s="255"/>
      <c r="KZA198" s="255"/>
      <c r="KZB198" s="255"/>
      <c r="KZC198" s="255"/>
      <c r="KZD198" s="255"/>
      <c r="KZE198" s="255"/>
      <c r="KZF198" s="255"/>
      <c r="KZG198" s="255"/>
      <c r="KZH198" s="255"/>
      <c r="KZI198" s="255"/>
      <c r="KZJ198" s="255"/>
      <c r="KZK198" s="255"/>
      <c r="KZL198" s="255"/>
      <c r="KZM198" s="255"/>
      <c r="KZN198" s="255"/>
      <c r="KZO198" s="255"/>
      <c r="KZP198" s="255"/>
      <c r="KZQ198" s="255"/>
      <c r="KZR198" s="255"/>
      <c r="KZS198" s="255"/>
      <c r="KZT198" s="255"/>
      <c r="KZU198" s="255"/>
      <c r="KZV198" s="255"/>
      <c r="KZW198" s="255"/>
      <c r="KZX198" s="255"/>
      <c r="KZY198" s="255"/>
      <c r="KZZ198" s="255"/>
      <c r="LAA198" s="255"/>
      <c r="LAB198" s="255"/>
      <c r="LAC198" s="255"/>
      <c r="LAD198" s="255"/>
      <c r="LAE198" s="255"/>
      <c r="LAF198" s="255"/>
      <c r="LAG198" s="255"/>
      <c r="LAH198" s="255"/>
      <c r="LAI198" s="255"/>
      <c r="LAJ198" s="255"/>
      <c r="LAK198" s="255"/>
      <c r="LAL198" s="255"/>
      <c r="LAM198" s="255"/>
      <c r="LAN198" s="255"/>
      <c r="LAO198" s="255"/>
      <c r="LAP198" s="255"/>
      <c r="LAQ198" s="255"/>
      <c r="LAR198" s="255"/>
      <c r="LAS198" s="255"/>
      <c r="LAT198" s="255"/>
      <c r="LAU198" s="255"/>
      <c r="LAV198" s="255"/>
      <c r="LAW198" s="255"/>
      <c r="LAX198" s="255"/>
      <c r="LAY198" s="255"/>
      <c r="LAZ198" s="255"/>
      <c r="LBA198" s="255"/>
      <c r="LBB198" s="255"/>
      <c r="LBC198" s="255"/>
      <c r="LBD198" s="255"/>
      <c r="LBE198" s="255"/>
      <c r="LBF198" s="255"/>
      <c r="LBG198" s="255"/>
      <c r="LBH198" s="255"/>
      <c r="LBI198" s="255"/>
      <c r="LBJ198" s="255"/>
      <c r="LBK198" s="255"/>
      <c r="LBL198" s="255"/>
      <c r="LBM198" s="255"/>
      <c r="LBN198" s="255"/>
      <c r="LBO198" s="255"/>
      <c r="LBP198" s="255"/>
      <c r="LBQ198" s="255"/>
      <c r="LBR198" s="255"/>
      <c r="LBS198" s="255"/>
      <c r="LBT198" s="255"/>
      <c r="LBU198" s="255"/>
      <c r="LBV198" s="255"/>
      <c r="LBW198" s="255"/>
      <c r="LBX198" s="255"/>
      <c r="LBY198" s="255"/>
      <c r="LBZ198" s="255"/>
      <c r="LCA198" s="255"/>
      <c r="LCB198" s="255"/>
      <c r="LCC198" s="255"/>
      <c r="LCD198" s="255"/>
      <c r="LCE198" s="255"/>
      <c r="LCF198" s="255"/>
      <c r="LCG198" s="255"/>
      <c r="LCH198" s="255"/>
      <c r="LCI198" s="255"/>
      <c r="LCJ198" s="255"/>
      <c r="LCK198" s="255"/>
      <c r="LCL198" s="255"/>
      <c r="LCM198" s="255"/>
      <c r="LCN198" s="255"/>
      <c r="LCO198" s="255"/>
      <c r="LCP198" s="255"/>
      <c r="LCQ198" s="255"/>
      <c r="LCR198" s="255"/>
      <c r="LCS198" s="255"/>
      <c r="LCT198" s="255"/>
      <c r="LCU198" s="255"/>
      <c r="LCV198" s="255"/>
      <c r="LCW198" s="255"/>
      <c r="LCX198" s="255"/>
      <c r="LCY198" s="255"/>
      <c r="LCZ198" s="255"/>
      <c r="LDA198" s="255"/>
      <c r="LDB198" s="255"/>
      <c r="LDC198" s="255"/>
      <c r="LDD198" s="255"/>
      <c r="LDE198" s="255"/>
      <c r="LDF198" s="255"/>
      <c r="LDG198" s="255"/>
      <c r="LDH198" s="255"/>
      <c r="LDI198" s="255"/>
      <c r="LDJ198" s="255"/>
      <c r="LDK198" s="255"/>
      <c r="LDL198" s="255"/>
      <c r="LDM198" s="255"/>
      <c r="LDN198" s="255"/>
      <c r="LDO198" s="255"/>
      <c r="LDP198" s="255"/>
      <c r="LDQ198" s="255"/>
      <c r="LDR198" s="255"/>
      <c r="LDS198" s="255"/>
      <c r="LDT198" s="255"/>
      <c r="LDU198" s="255"/>
      <c r="LDV198" s="255"/>
      <c r="LDW198" s="255"/>
      <c r="LDX198" s="255"/>
      <c r="LDY198" s="255"/>
      <c r="LDZ198" s="255"/>
      <c r="LEA198" s="255"/>
      <c r="LEB198" s="255"/>
      <c r="LEC198" s="255"/>
      <c r="LED198" s="255"/>
      <c r="LEE198" s="255"/>
      <c r="LEF198" s="255"/>
      <c r="LEG198" s="255"/>
      <c r="LEH198" s="255"/>
      <c r="LEI198" s="255"/>
      <c r="LEJ198" s="255"/>
      <c r="LEK198" s="255"/>
      <c r="LEL198" s="255"/>
      <c r="LEM198" s="255"/>
      <c r="LEN198" s="255"/>
      <c r="LEO198" s="255"/>
      <c r="LEP198" s="255"/>
      <c r="LEQ198" s="255"/>
      <c r="LER198" s="255"/>
      <c r="LES198" s="255"/>
      <c r="LET198" s="255"/>
      <c r="LEU198" s="255"/>
      <c r="LEV198" s="255"/>
      <c r="LEW198" s="255"/>
      <c r="LEX198" s="255"/>
      <c r="LEY198" s="255"/>
      <c r="LEZ198" s="255"/>
      <c r="LFA198" s="255"/>
      <c r="LFB198" s="255"/>
      <c r="LFC198" s="255"/>
      <c r="LFD198" s="255"/>
      <c r="LFE198" s="255"/>
      <c r="LFF198" s="255"/>
      <c r="LFG198" s="255"/>
      <c r="LFH198" s="255"/>
      <c r="LFI198" s="255"/>
      <c r="LFJ198" s="255"/>
      <c r="LFK198" s="255"/>
      <c r="LFL198" s="255"/>
      <c r="LFM198" s="255"/>
      <c r="LFN198" s="255"/>
      <c r="LFO198" s="255"/>
      <c r="LFP198" s="255"/>
      <c r="LFQ198" s="255"/>
      <c r="LFR198" s="255"/>
      <c r="LFS198" s="255"/>
      <c r="LFT198" s="255"/>
      <c r="LFU198" s="255"/>
      <c r="LFV198" s="255"/>
      <c r="LFW198" s="255"/>
      <c r="LFX198" s="255"/>
      <c r="LFY198" s="255"/>
      <c r="LFZ198" s="255"/>
      <c r="LGA198" s="255"/>
      <c r="LGB198" s="255"/>
      <c r="LGC198" s="255"/>
      <c r="LGD198" s="255"/>
      <c r="LGE198" s="255"/>
      <c r="LGF198" s="255"/>
      <c r="LGG198" s="255"/>
      <c r="LGH198" s="255"/>
      <c r="LGI198" s="255"/>
      <c r="LGJ198" s="255"/>
      <c r="LGK198" s="255"/>
      <c r="LGL198" s="255"/>
      <c r="LGM198" s="255"/>
      <c r="LGN198" s="255"/>
      <c r="LGO198" s="255"/>
      <c r="LGP198" s="255"/>
      <c r="LGQ198" s="255"/>
      <c r="LGR198" s="255"/>
      <c r="LGS198" s="255"/>
      <c r="LGT198" s="255"/>
      <c r="LGU198" s="255"/>
      <c r="LGV198" s="255"/>
      <c r="LGW198" s="255"/>
      <c r="LGX198" s="255"/>
      <c r="LGY198" s="255"/>
      <c r="LGZ198" s="255"/>
      <c r="LHA198" s="255"/>
      <c r="LHB198" s="255"/>
      <c r="LHC198" s="255"/>
      <c r="LHD198" s="255"/>
      <c r="LHE198" s="255"/>
      <c r="LHF198" s="255"/>
      <c r="LHG198" s="255"/>
      <c r="LHH198" s="255"/>
      <c r="LHI198" s="255"/>
      <c r="LHJ198" s="255"/>
      <c r="LHK198" s="255"/>
      <c r="LHL198" s="255"/>
      <c r="LHM198" s="255"/>
      <c r="LHN198" s="255"/>
      <c r="LHO198" s="255"/>
      <c r="LHP198" s="255"/>
      <c r="LHQ198" s="255"/>
      <c r="LHR198" s="255"/>
      <c r="LHS198" s="255"/>
      <c r="LHT198" s="255"/>
      <c r="LHU198" s="255"/>
      <c r="LHV198" s="255"/>
      <c r="LHW198" s="255"/>
      <c r="LHX198" s="255"/>
      <c r="LHY198" s="255"/>
      <c r="LHZ198" s="255"/>
      <c r="LIA198" s="255"/>
      <c r="LIB198" s="255"/>
      <c r="LIC198" s="255"/>
      <c r="LID198" s="255"/>
      <c r="LIE198" s="255"/>
      <c r="LIF198" s="255"/>
      <c r="LIG198" s="255"/>
      <c r="LIH198" s="255"/>
      <c r="LII198" s="255"/>
      <c r="LIJ198" s="255"/>
      <c r="LIK198" s="255"/>
      <c r="LIL198" s="255"/>
      <c r="LIM198" s="255"/>
      <c r="LIN198" s="255"/>
      <c r="LIO198" s="255"/>
      <c r="LIP198" s="255"/>
      <c r="LIQ198" s="255"/>
      <c r="LIR198" s="255"/>
      <c r="LIS198" s="255"/>
      <c r="LIT198" s="255"/>
      <c r="LIU198" s="255"/>
      <c r="LIV198" s="255"/>
      <c r="LIW198" s="255"/>
      <c r="LIX198" s="255"/>
      <c r="LIY198" s="255"/>
      <c r="LIZ198" s="255"/>
      <c r="LJA198" s="255"/>
      <c r="LJB198" s="255"/>
      <c r="LJC198" s="255"/>
      <c r="LJD198" s="255"/>
      <c r="LJE198" s="255"/>
      <c r="LJF198" s="255"/>
      <c r="LJG198" s="255"/>
      <c r="LJH198" s="255"/>
      <c r="LJI198" s="255"/>
      <c r="LJJ198" s="255"/>
      <c r="LJK198" s="255"/>
      <c r="LJL198" s="255"/>
      <c r="LJM198" s="255"/>
      <c r="LJN198" s="255"/>
      <c r="LJO198" s="255"/>
      <c r="LJP198" s="255"/>
      <c r="LJQ198" s="255"/>
      <c r="LJR198" s="255"/>
      <c r="LJS198" s="255"/>
      <c r="LJT198" s="255"/>
      <c r="LJU198" s="255"/>
      <c r="LJV198" s="255"/>
      <c r="LJW198" s="255"/>
      <c r="LJX198" s="255"/>
      <c r="LJY198" s="255"/>
      <c r="LJZ198" s="255"/>
      <c r="LKA198" s="255"/>
      <c r="LKB198" s="255"/>
      <c r="LKC198" s="255"/>
      <c r="LKD198" s="255"/>
      <c r="LKE198" s="255"/>
      <c r="LKF198" s="255"/>
      <c r="LKG198" s="255"/>
      <c r="LKH198" s="255"/>
      <c r="LKI198" s="255"/>
      <c r="LKJ198" s="255"/>
      <c r="LKK198" s="255"/>
      <c r="LKL198" s="255"/>
      <c r="LKM198" s="255"/>
      <c r="LKN198" s="255"/>
      <c r="LKO198" s="255"/>
      <c r="LKP198" s="255"/>
      <c r="LKQ198" s="255"/>
      <c r="LKR198" s="255"/>
      <c r="LKS198" s="255"/>
      <c r="LKT198" s="255"/>
      <c r="LKU198" s="255"/>
      <c r="LKV198" s="255"/>
      <c r="LKW198" s="255"/>
      <c r="LKX198" s="255"/>
      <c r="LKY198" s="255"/>
      <c r="LKZ198" s="255"/>
      <c r="LLA198" s="255"/>
      <c r="LLB198" s="255"/>
      <c r="LLC198" s="255"/>
      <c r="LLD198" s="255"/>
      <c r="LLE198" s="255"/>
      <c r="LLF198" s="255"/>
      <c r="LLG198" s="255"/>
      <c r="LLH198" s="255"/>
      <c r="LLI198" s="255"/>
      <c r="LLJ198" s="255"/>
      <c r="LLK198" s="255"/>
      <c r="LLL198" s="255"/>
      <c r="LLM198" s="255"/>
      <c r="LLN198" s="255"/>
      <c r="LLO198" s="255"/>
      <c r="LLP198" s="255"/>
      <c r="LLQ198" s="255"/>
      <c r="LLR198" s="255"/>
      <c r="LLS198" s="255"/>
      <c r="LLT198" s="255"/>
      <c r="LLU198" s="255"/>
      <c r="LLV198" s="255"/>
      <c r="LLW198" s="255"/>
      <c r="LLX198" s="255"/>
      <c r="LLY198" s="255"/>
      <c r="LLZ198" s="255"/>
      <c r="LMA198" s="255"/>
      <c r="LMB198" s="255"/>
      <c r="LMC198" s="255"/>
      <c r="LMD198" s="255"/>
      <c r="LME198" s="255"/>
      <c r="LMF198" s="255"/>
      <c r="LMG198" s="255"/>
      <c r="LMH198" s="255"/>
      <c r="LMI198" s="255"/>
      <c r="LMJ198" s="255"/>
      <c r="LMK198" s="255"/>
      <c r="LML198" s="255"/>
      <c r="LMM198" s="255"/>
      <c r="LMN198" s="255"/>
      <c r="LMO198" s="255"/>
      <c r="LMP198" s="255"/>
      <c r="LMQ198" s="255"/>
      <c r="LMR198" s="255"/>
      <c r="LMS198" s="255"/>
      <c r="LMT198" s="255"/>
      <c r="LMU198" s="255"/>
      <c r="LMV198" s="255"/>
      <c r="LMW198" s="255"/>
      <c r="LMX198" s="255"/>
      <c r="LMY198" s="255"/>
      <c r="LMZ198" s="255"/>
      <c r="LNA198" s="255"/>
      <c r="LNB198" s="255"/>
      <c r="LNC198" s="255"/>
      <c r="LND198" s="255"/>
      <c r="LNE198" s="255"/>
      <c r="LNF198" s="255"/>
      <c r="LNG198" s="255"/>
      <c r="LNH198" s="255"/>
      <c r="LNI198" s="255"/>
      <c r="LNJ198" s="255"/>
      <c r="LNK198" s="255"/>
      <c r="LNL198" s="255"/>
      <c r="LNM198" s="255"/>
      <c r="LNN198" s="255"/>
      <c r="LNO198" s="255"/>
      <c r="LNP198" s="255"/>
      <c r="LNQ198" s="255"/>
      <c r="LNR198" s="255"/>
      <c r="LNS198" s="255"/>
      <c r="LNT198" s="255"/>
      <c r="LNU198" s="255"/>
      <c r="LNV198" s="255"/>
      <c r="LNW198" s="255"/>
      <c r="LNX198" s="255"/>
      <c r="LNY198" s="255"/>
      <c r="LNZ198" s="255"/>
      <c r="LOA198" s="255"/>
      <c r="LOB198" s="255"/>
      <c r="LOC198" s="255"/>
      <c r="LOD198" s="255"/>
      <c r="LOE198" s="255"/>
      <c r="LOF198" s="255"/>
      <c r="LOG198" s="255"/>
      <c r="LOH198" s="255"/>
      <c r="LOI198" s="255"/>
      <c r="LOJ198" s="255"/>
      <c r="LOK198" s="255"/>
      <c r="LOL198" s="255"/>
      <c r="LOM198" s="255"/>
      <c r="LON198" s="255"/>
      <c r="LOO198" s="255"/>
      <c r="LOP198" s="255"/>
      <c r="LOQ198" s="255"/>
      <c r="LOR198" s="255"/>
      <c r="LOS198" s="255"/>
      <c r="LOT198" s="255"/>
      <c r="LOU198" s="255"/>
      <c r="LOV198" s="255"/>
      <c r="LOW198" s="255"/>
      <c r="LOX198" s="255"/>
      <c r="LOY198" s="255"/>
      <c r="LOZ198" s="255"/>
      <c r="LPA198" s="255"/>
      <c r="LPB198" s="255"/>
      <c r="LPC198" s="255"/>
      <c r="LPD198" s="255"/>
      <c r="LPE198" s="255"/>
      <c r="LPF198" s="255"/>
      <c r="LPG198" s="255"/>
      <c r="LPH198" s="255"/>
      <c r="LPI198" s="255"/>
      <c r="LPJ198" s="255"/>
      <c r="LPK198" s="255"/>
      <c r="LPL198" s="255"/>
      <c r="LPM198" s="255"/>
      <c r="LPN198" s="255"/>
      <c r="LPO198" s="255"/>
      <c r="LPP198" s="255"/>
      <c r="LPQ198" s="255"/>
      <c r="LPR198" s="255"/>
      <c r="LPS198" s="255"/>
      <c r="LPT198" s="255"/>
      <c r="LPU198" s="255"/>
      <c r="LPV198" s="255"/>
      <c r="LPW198" s="255"/>
      <c r="LPX198" s="255"/>
      <c r="LPY198" s="255"/>
      <c r="LPZ198" s="255"/>
      <c r="LQA198" s="255"/>
      <c r="LQB198" s="255"/>
      <c r="LQC198" s="255"/>
      <c r="LQD198" s="255"/>
      <c r="LQE198" s="255"/>
      <c r="LQF198" s="255"/>
      <c r="LQG198" s="255"/>
      <c r="LQH198" s="255"/>
      <c r="LQI198" s="255"/>
      <c r="LQJ198" s="255"/>
      <c r="LQK198" s="255"/>
      <c r="LQL198" s="255"/>
      <c r="LQM198" s="255"/>
      <c r="LQN198" s="255"/>
      <c r="LQO198" s="255"/>
      <c r="LQP198" s="255"/>
      <c r="LQQ198" s="255"/>
      <c r="LQR198" s="255"/>
      <c r="LQS198" s="255"/>
      <c r="LQT198" s="255"/>
      <c r="LQU198" s="255"/>
      <c r="LQV198" s="255"/>
      <c r="LQW198" s="255"/>
      <c r="LQX198" s="255"/>
      <c r="LQY198" s="255"/>
      <c r="LQZ198" s="255"/>
      <c r="LRA198" s="255"/>
      <c r="LRB198" s="255"/>
      <c r="LRC198" s="255"/>
      <c r="LRD198" s="255"/>
      <c r="LRE198" s="255"/>
      <c r="LRF198" s="255"/>
      <c r="LRG198" s="255"/>
      <c r="LRH198" s="255"/>
      <c r="LRI198" s="255"/>
      <c r="LRJ198" s="255"/>
      <c r="LRK198" s="255"/>
      <c r="LRL198" s="255"/>
      <c r="LRM198" s="255"/>
      <c r="LRN198" s="255"/>
      <c r="LRO198" s="255"/>
      <c r="LRP198" s="255"/>
      <c r="LRQ198" s="255"/>
      <c r="LRR198" s="255"/>
      <c r="LRS198" s="255"/>
      <c r="LRT198" s="255"/>
      <c r="LRU198" s="255"/>
      <c r="LRV198" s="255"/>
      <c r="LRW198" s="255"/>
      <c r="LRX198" s="255"/>
      <c r="LRY198" s="255"/>
      <c r="LRZ198" s="255"/>
      <c r="LSA198" s="255"/>
      <c r="LSB198" s="255"/>
      <c r="LSC198" s="255"/>
      <c r="LSD198" s="255"/>
      <c r="LSE198" s="255"/>
      <c r="LSF198" s="255"/>
      <c r="LSG198" s="255"/>
      <c r="LSH198" s="255"/>
      <c r="LSI198" s="255"/>
      <c r="LSJ198" s="255"/>
      <c r="LSK198" s="255"/>
      <c r="LSL198" s="255"/>
      <c r="LSM198" s="255"/>
      <c r="LSN198" s="255"/>
      <c r="LSO198" s="255"/>
      <c r="LSP198" s="255"/>
      <c r="LSQ198" s="255"/>
      <c r="LSR198" s="255"/>
      <c r="LSS198" s="255"/>
      <c r="LST198" s="255"/>
      <c r="LSU198" s="255"/>
      <c r="LSV198" s="255"/>
      <c r="LSW198" s="255"/>
      <c r="LSX198" s="255"/>
      <c r="LSY198" s="255"/>
      <c r="LSZ198" s="255"/>
      <c r="LTA198" s="255"/>
      <c r="LTB198" s="255"/>
      <c r="LTC198" s="255"/>
      <c r="LTD198" s="255"/>
      <c r="LTE198" s="255"/>
      <c r="LTF198" s="255"/>
      <c r="LTG198" s="255"/>
      <c r="LTH198" s="255"/>
      <c r="LTI198" s="255"/>
      <c r="LTJ198" s="255"/>
      <c r="LTK198" s="255"/>
      <c r="LTL198" s="255"/>
      <c r="LTM198" s="255"/>
      <c r="LTN198" s="255"/>
      <c r="LTO198" s="255"/>
      <c r="LTP198" s="255"/>
      <c r="LTQ198" s="255"/>
      <c r="LTR198" s="255"/>
      <c r="LTS198" s="255"/>
      <c r="LTT198" s="255"/>
      <c r="LTU198" s="255"/>
      <c r="LTV198" s="255"/>
      <c r="LTW198" s="255"/>
      <c r="LTX198" s="255"/>
      <c r="LTY198" s="255"/>
      <c r="LTZ198" s="255"/>
      <c r="LUA198" s="255"/>
      <c r="LUB198" s="255"/>
      <c r="LUC198" s="255"/>
      <c r="LUD198" s="255"/>
      <c r="LUE198" s="255"/>
      <c r="LUF198" s="255"/>
      <c r="LUG198" s="255"/>
      <c r="LUH198" s="255"/>
      <c r="LUI198" s="255"/>
      <c r="LUJ198" s="255"/>
      <c r="LUK198" s="255"/>
      <c r="LUL198" s="255"/>
      <c r="LUM198" s="255"/>
      <c r="LUN198" s="255"/>
      <c r="LUO198" s="255"/>
      <c r="LUP198" s="255"/>
      <c r="LUQ198" s="255"/>
      <c r="LUR198" s="255"/>
      <c r="LUS198" s="255"/>
      <c r="LUT198" s="255"/>
      <c r="LUU198" s="255"/>
      <c r="LUV198" s="255"/>
      <c r="LUW198" s="255"/>
      <c r="LUX198" s="255"/>
      <c r="LUY198" s="255"/>
      <c r="LUZ198" s="255"/>
      <c r="LVA198" s="255"/>
      <c r="LVB198" s="255"/>
      <c r="LVC198" s="255"/>
      <c r="LVD198" s="255"/>
      <c r="LVE198" s="255"/>
      <c r="LVF198" s="255"/>
      <c r="LVG198" s="255"/>
      <c r="LVH198" s="255"/>
      <c r="LVI198" s="255"/>
      <c r="LVJ198" s="255"/>
      <c r="LVK198" s="255"/>
      <c r="LVL198" s="255"/>
      <c r="LVM198" s="255"/>
      <c r="LVN198" s="255"/>
      <c r="LVO198" s="255"/>
      <c r="LVP198" s="255"/>
      <c r="LVQ198" s="255"/>
      <c r="LVR198" s="255"/>
      <c r="LVS198" s="255"/>
      <c r="LVT198" s="255"/>
      <c r="LVU198" s="255"/>
      <c r="LVV198" s="255"/>
      <c r="LVW198" s="255"/>
      <c r="LVX198" s="255"/>
      <c r="LVY198" s="255"/>
      <c r="LVZ198" s="255"/>
      <c r="LWA198" s="255"/>
      <c r="LWB198" s="255"/>
      <c r="LWC198" s="255"/>
      <c r="LWD198" s="255"/>
      <c r="LWE198" s="255"/>
      <c r="LWF198" s="255"/>
      <c r="LWG198" s="255"/>
      <c r="LWH198" s="255"/>
      <c r="LWI198" s="255"/>
      <c r="LWJ198" s="255"/>
      <c r="LWK198" s="255"/>
      <c r="LWL198" s="255"/>
      <c r="LWM198" s="255"/>
      <c r="LWN198" s="255"/>
      <c r="LWO198" s="255"/>
      <c r="LWP198" s="255"/>
      <c r="LWQ198" s="255"/>
      <c r="LWR198" s="255"/>
      <c r="LWS198" s="255"/>
      <c r="LWT198" s="255"/>
      <c r="LWU198" s="255"/>
      <c r="LWV198" s="255"/>
      <c r="LWW198" s="255"/>
      <c r="LWX198" s="255"/>
      <c r="LWY198" s="255"/>
      <c r="LWZ198" s="255"/>
      <c r="LXA198" s="255"/>
      <c r="LXB198" s="255"/>
      <c r="LXC198" s="255"/>
      <c r="LXD198" s="255"/>
      <c r="LXE198" s="255"/>
      <c r="LXF198" s="255"/>
      <c r="LXG198" s="255"/>
      <c r="LXH198" s="255"/>
      <c r="LXI198" s="255"/>
      <c r="LXJ198" s="255"/>
      <c r="LXK198" s="255"/>
      <c r="LXL198" s="255"/>
      <c r="LXM198" s="255"/>
      <c r="LXN198" s="255"/>
      <c r="LXO198" s="255"/>
      <c r="LXP198" s="255"/>
      <c r="LXQ198" s="255"/>
      <c r="LXR198" s="255"/>
      <c r="LXS198" s="255"/>
      <c r="LXT198" s="255"/>
      <c r="LXU198" s="255"/>
      <c r="LXV198" s="255"/>
      <c r="LXW198" s="255"/>
      <c r="LXX198" s="255"/>
      <c r="LXY198" s="255"/>
      <c r="LXZ198" s="255"/>
      <c r="LYA198" s="255"/>
      <c r="LYB198" s="255"/>
      <c r="LYC198" s="255"/>
      <c r="LYD198" s="255"/>
      <c r="LYE198" s="255"/>
      <c r="LYF198" s="255"/>
      <c r="LYG198" s="255"/>
      <c r="LYH198" s="255"/>
      <c r="LYI198" s="255"/>
      <c r="LYJ198" s="255"/>
      <c r="LYK198" s="255"/>
      <c r="LYL198" s="255"/>
      <c r="LYM198" s="255"/>
      <c r="LYN198" s="255"/>
      <c r="LYO198" s="255"/>
      <c r="LYP198" s="255"/>
      <c r="LYQ198" s="255"/>
      <c r="LYR198" s="255"/>
      <c r="LYS198" s="255"/>
      <c r="LYT198" s="255"/>
      <c r="LYU198" s="255"/>
      <c r="LYV198" s="255"/>
      <c r="LYW198" s="255"/>
      <c r="LYX198" s="255"/>
      <c r="LYY198" s="255"/>
      <c r="LYZ198" s="255"/>
      <c r="LZA198" s="255"/>
      <c r="LZB198" s="255"/>
      <c r="LZC198" s="255"/>
      <c r="LZD198" s="255"/>
      <c r="LZE198" s="255"/>
      <c r="LZF198" s="255"/>
      <c r="LZG198" s="255"/>
      <c r="LZH198" s="255"/>
      <c r="LZI198" s="255"/>
      <c r="LZJ198" s="255"/>
      <c r="LZK198" s="255"/>
      <c r="LZL198" s="255"/>
      <c r="LZM198" s="255"/>
      <c r="LZN198" s="255"/>
      <c r="LZO198" s="255"/>
      <c r="LZP198" s="255"/>
      <c r="LZQ198" s="255"/>
      <c r="LZR198" s="255"/>
      <c r="LZS198" s="255"/>
      <c r="LZT198" s="255"/>
      <c r="LZU198" s="255"/>
      <c r="LZV198" s="255"/>
      <c r="LZW198" s="255"/>
      <c r="LZX198" s="255"/>
      <c r="LZY198" s="255"/>
      <c r="LZZ198" s="255"/>
      <c r="MAA198" s="255"/>
      <c r="MAB198" s="255"/>
      <c r="MAC198" s="255"/>
      <c r="MAD198" s="255"/>
      <c r="MAE198" s="255"/>
      <c r="MAF198" s="255"/>
      <c r="MAG198" s="255"/>
      <c r="MAH198" s="255"/>
      <c r="MAI198" s="255"/>
      <c r="MAJ198" s="255"/>
      <c r="MAK198" s="255"/>
      <c r="MAL198" s="255"/>
      <c r="MAM198" s="255"/>
      <c r="MAN198" s="255"/>
      <c r="MAO198" s="255"/>
      <c r="MAP198" s="255"/>
      <c r="MAQ198" s="255"/>
      <c r="MAR198" s="255"/>
      <c r="MAS198" s="255"/>
      <c r="MAT198" s="255"/>
      <c r="MAU198" s="255"/>
      <c r="MAV198" s="255"/>
      <c r="MAW198" s="255"/>
      <c r="MAX198" s="255"/>
      <c r="MAY198" s="255"/>
      <c r="MAZ198" s="255"/>
      <c r="MBA198" s="255"/>
      <c r="MBB198" s="255"/>
      <c r="MBC198" s="255"/>
      <c r="MBD198" s="255"/>
      <c r="MBE198" s="255"/>
      <c r="MBF198" s="255"/>
      <c r="MBG198" s="255"/>
      <c r="MBH198" s="255"/>
      <c r="MBI198" s="255"/>
      <c r="MBJ198" s="255"/>
      <c r="MBK198" s="255"/>
      <c r="MBL198" s="255"/>
      <c r="MBM198" s="255"/>
      <c r="MBN198" s="255"/>
      <c r="MBO198" s="255"/>
      <c r="MBP198" s="255"/>
      <c r="MBQ198" s="255"/>
      <c r="MBR198" s="255"/>
      <c r="MBS198" s="255"/>
      <c r="MBT198" s="255"/>
      <c r="MBU198" s="255"/>
      <c r="MBV198" s="255"/>
      <c r="MBW198" s="255"/>
      <c r="MBX198" s="255"/>
      <c r="MBY198" s="255"/>
      <c r="MBZ198" s="255"/>
      <c r="MCA198" s="255"/>
      <c r="MCB198" s="255"/>
      <c r="MCC198" s="255"/>
      <c r="MCD198" s="255"/>
      <c r="MCE198" s="255"/>
      <c r="MCF198" s="255"/>
      <c r="MCG198" s="255"/>
      <c r="MCH198" s="255"/>
      <c r="MCI198" s="255"/>
      <c r="MCJ198" s="255"/>
      <c r="MCK198" s="255"/>
      <c r="MCL198" s="255"/>
      <c r="MCM198" s="255"/>
      <c r="MCN198" s="255"/>
      <c r="MCO198" s="255"/>
      <c r="MCP198" s="255"/>
      <c r="MCQ198" s="255"/>
      <c r="MCR198" s="255"/>
      <c r="MCS198" s="255"/>
      <c r="MCT198" s="255"/>
      <c r="MCU198" s="255"/>
      <c r="MCV198" s="255"/>
      <c r="MCW198" s="255"/>
      <c r="MCX198" s="255"/>
      <c r="MCY198" s="255"/>
      <c r="MCZ198" s="255"/>
      <c r="MDA198" s="255"/>
      <c r="MDB198" s="255"/>
      <c r="MDC198" s="255"/>
      <c r="MDD198" s="255"/>
      <c r="MDE198" s="255"/>
      <c r="MDF198" s="255"/>
      <c r="MDG198" s="255"/>
      <c r="MDH198" s="255"/>
      <c r="MDI198" s="255"/>
      <c r="MDJ198" s="255"/>
      <c r="MDK198" s="255"/>
      <c r="MDL198" s="255"/>
      <c r="MDM198" s="255"/>
      <c r="MDN198" s="255"/>
      <c r="MDO198" s="255"/>
      <c r="MDP198" s="255"/>
      <c r="MDQ198" s="255"/>
      <c r="MDR198" s="255"/>
      <c r="MDS198" s="255"/>
      <c r="MDT198" s="255"/>
      <c r="MDU198" s="255"/>
      <c r="MDV198" s="255"/>
      <c r="MDW198" s="255"/>
      <c r="MDX198" s="255"/>
      <c r="MDY198" s="255"/>
      <c r="MDZ198" s="255"/>
      <c r="MEA198" s="255"/>
      <c r="MEB198" s="255"/>
      <c r="MEC198" s="255"/>
      <c r="MED198" s="255"/>
      <c r="MEE198" s="255"/>
      <c r="MEF198" s="255"/>
      <c r="MEG198" s="255"/>
      <c r="MEH198" s="255"/>
      <c r="MEI198" s="255"/>
      <c r="MEJ198" s="255"/>
      <c r="MEK198" s="255"/>
      <c r="MEL198" s="255"/>
      <c r="MEM198" s="255"/>
      <c r="MEN198" s="255"/>
      <c r="MEO198" s="255"/>
      <c r="MEP198" s="255"/>
      <c r="MEQ198" s="255"/>
      <c r="MER198" s="255"/>
      <c r="MES198" s="255"/>
      <c r="MET198" s="255"/>
      <c r="MEU198" s="255"/>
      <c r="MEV198" s="255"/>
      <c r="MEW198" s="255"/>
      <c r="MEX198" s="255"/>
      <c r="MEY198" s="255"/>
      <c r="MEZ198" s="255"/>
      <c r="MFA198" s="255"/>
      <c r="MFB198" s="255"/>
      <c r="MFC198" s="255"/>
      <c r="MFD198" s="255"/>
      <c r="MFE198" s="255"/>
      <c r="MFF198" s="255"/>
      <c r="MFG198" s="255"/>
      <c r="MFH198" s="255"/>
      <c r="MFI198" s="255"/>
      <c r="MFJ198" s="255"/>
      <c r="MFK198" s="255"/>
      <c r="MFL198" s="255"/>
      <c r="MFM198" s="255"/>
      <c r="MFN198" s="255"/>
      <c r="MFO198" s="255"/>
      <c r="MFP198" s="255"/>
      <c r="MFQ198" s="255"/>
      <c r="MFR198" s="255"/>
      <c r="MFS198" s="255"/>
      <c r="MFT198" s="255"/>
      <c r="MFU198" s="255"/>
      <c r="MFV198" s="255"/>
      <c r="MFW198" s="255"/>
      <c r="MFX198" s="255"/>
      <c r="MFY198" s="255"/>
      <c r="MFZ198" s="255"/>
      <c r="MGA198" s="255"/>
      <c r="MGB198" s="255"/>
      <c r="MGC198" s="255"/>
      <c r="MGD198" s="255"/>
      <c r="MGE198" s="255"/>
      <c r="MGF198" s="255"/>
      <c r="MGG198" s="255"/>
      <c r="MGH198" s="255"/>
      <c r="MGI198" s="255"/>
      <c r="MGJ198" s="255"/>
      <c r="MGK198" s="255"/>
      <c r="MGL198" s="255"/>
      <c r="MGM198" s="255"/>
      <c r="MGN198" s="255"/>
      <c r="MGO198" s="255"/>
      <c r="MGP198" s="255"/>
      <c r="MGQ198" s="255"/>
      <c r="MGR198" s="255"/>
      <c r="MGS198" s="255"/>
      <c r="MGT198" s="255"/>
      <c r="MGU198" s="255"/>
      <c r="MGV198" s="255"/>
      <c r="MGW198" s="255"/>
      <c r="MGX198" s="255"/>
      <c r="MGY198" s="255"/>
      <c r="MGZ198" s="255"/>
      <c r="MHA198" s="255"/>
      <c r="MHB198" s="255"/>
      <c r="MHC198" s="255"/>
      <c r="MHD198" s="255"/>
      <c r="MHE198" s="255"/>
      <c r="MHF198" s="255"/>
      <c r="MHG198" s="255"/>
      <c r="MHH198" s="255"/>
      <c r="MHI198" s="255"/>
      <c r="MHJ198" s="255"/>
      <c r="MHK198" s="255"/>
      <c r="MHL198" s="255"/>
      <c r="MHM198" s="255"/>
      <c r="MHN198" s="255"/>
      <c r="MHO198" s="255"/>
      <c r="MHP198" s="255"/>
      <c r="MHQ198" s="255"/>
      <c r="MHR198" s="255"/>
      <c r="MHS198" s="255"/>
      <c r="MHT198" s="255"/>
      <c r="MHU198" s="255"/>
      <c r="MHV198" s="255"/>
      <c r="MHW198" s="255"/>
      <c r="MHX198" s="255"/>
      <c r="MHY198" s="255"/>
      <c r="MHZ198" s="255"/>
      <c r="MIA198" s="255"/>
      <c r="MIB198" s="255"/>
      <c r="MIC198" s="255"/>
      <c r="MID198" s="255"/>
      <c r="MIE198" s="255"/>
      <c r="MIF198" s="255"/>
      <c r="MIG198" s="255"/>
      <c r="MIH198" s="255"/>
      <c r="MII198" s="255"/>
      <c r="MIJ198" s="255"/>
      <c r="MIK198" s="255"/>
      <c r="MIL198" s="255"/>
      <c r="MIM198" s="255"/>
      <c r="MIN198" s="255"/>
      <c r="MIO198" s="255"/>
      <c r="MIP198" s="255"/>
      <c r="MIQ198" s="255"/>
      <c r="MIR198" s="255"/>
      <c r="MIS198" s="255"/>
      <c r="MIT198" s="255"/>
      <c r="MIU198" s="255"/>
      <c r="MIV198" s="255"/>
      <c r="MIW198" s="255"/>
      <c r="MIX198" s="255"/>
      <c r="MIY198" s="255"/>
      <c r="MIZ198" s="255"/>
      <c r="MJA198" s="255"/>
      <c r="MJB198" s="255"/>
      <c r="MJC198" s="255"/>
      <c r="MJD198" s="255"/>
      <c r="MJE198" s="255"/>
      <c r="MJF198" s="255"/>
      <c r="MJG198" s="255"/>
      <c r="MJH198" s="255"/>
      <c r="MJI198" s="255"/>
      <c r="MJJ198" s="255"/>
      <c r="MJK198" s="255"/>
      <c r="MJL198" s="255"/>
      <c r="MJM198" s="255"/>
      <c r="MJN198" s="255"/>
      <c r="MJO198" s="255"/>
      <c r="MJP198" s="255"/>
      <c r="MJQ198" s="255"/>
      <c r="MJR198" s="255"/>
      <c r="MJS198" s="255"/>
      <c r="MJT198" s="255"/>
      <c r="MJU198" s="255"/>
      <c r="MJV198" s="255"/>
      <c r="MJW198" s="255"/>
      <c r="MJX198" s="255"/>
      <c r="MJY198" s="255"/>
      <c r="MJZ198" s="255"/>
      <c r="MKA198" s="255"/>
      <c r="MKB198" s="255"/>
      <c r="MKC198" s="255"/>
      <c r="MKD198" s="255"/>
      <c r="MKE198" s="255"/>
      <c r="MKF198" s="255"/>
      <c r="MKG198" s="255"/>
      <c r="MKH198" s="255"/>
      <c r="MKI198" s="255"/>
      <c r="MKJ198" s="255"/>
      <c r="MKK198" s="255"/>
      <c r="MKL198" s="255"/>
      <c r="MKM198" s="255"/>
      <c r="MKN198" s="255"/>
      <c r="MKO198" s="255"/>
      <c r="MKP198" s="255"/>
      <c r="MKQ198" s="255"/>
      <c r="MKR198" s="255"/>
      <c r="MKS198" s="255"/>
      <c r="MKT198" s="255"/>
      <c r="MKU198" s="255"/>
      <c r="MKV198" s="255"/>
      <c r="MKW198" s="255"/>
      <c r="MKX198" s="255"/>
      <c r="MKY198" s="255"/>
      <c r="MKZ198" s="255"/>
      <c r="MLA198" s="255"/>
      <c r="MLB198" s="255"/>
      <c r="MLC198" s="255"/>
      <c r="MLD198" s="255"/>
      <c r="MLE198" s="255"/>
      <c r="MLF198" s="255"/>
      <c r="MLG198" s="255"/>
      <c r="MLH198" s="255"/>
      <c r="MLI198" s="255"/>
      <c r="MLJ198" s="255"/>
      <c r="MLK198" s="255"/>
      <c r="MLL198" s="255"/>
      <c r="MLM198" s="255"/>
      <c r="MLN198" s="255"/>
      <c r="MLO198" s="255"/>
      <c r="MLP198" s="255"/>
      <c r="MLQ198" s="255"/>
      <c r="MLR198" s="255"/>
      <c r="MLS198" s="255"/>
      <c r="MLT198" s="255"/>
      <c r="MLU198" s="255"/>
      <c r="MLV198" s="255"/>
      <c r="MLW198" s="255"/>
      <c r="MLX198" s="255"/>
      <c r="MLY198" s="255"/>
      <c r="MLZ198" s="255"/>
      <c r="MMA198" s="255"/>
      <c r="MMB198" s="255"/>
      <c r="MMC198" s="255"/>
      <c r="MMD198" s="255"/>
      <c r="MME198" s="255"/>
      <c r="MMF198" s="255"/>
      <c r="MMG198" s="255"/>
      <c r="MMH198" s="255"/>
      <c r="MMI198" s="255"/>
      <c r="MMJ198" s="255"/>
      <c r="MMK198" s="255"/>
      <c r="MML198" s="255"/>
      <c r="MMM198" s="255"/>
      <c r="MMN198" s="255"/>
      <c r="MMO198" s="255"/>
      <c r="MMP198" s="255"/>
      <c r="MMQ198" s="255"/>
      <c r="MMR198" s="255"/>
      <c r="MMS198" s="255"/>
      <c r="MMT198" s="255"/>
      <c r="MMU198" s="255"/>
      <c r="MMV198" s="255"/>
      <c r="MMW198" s="255"/>
      <c r="MMX198" s="255"/>
      <c r="MMY198" s="255"/>
      <c r="MMZ198" s="255"/>
      <c r="MNA198" s="255"/>
      <c r="MNB198" s="255"/>
      <c r="MNC198" s="255"/>
      <c r="MND198" s="255"/>
      <c r="MNE198" s="255"/>
      <c r="MNF198" s="255"/>
      <c r="MNG198" s="255"/>
      <c r="MNH198" s="255"/>
      <c r="MNI198" s="255"/>
      <c r="MNJ198" s="255"/>
      <c r="MNK198" s="255"/>
      <c r="MNL198" s="255"/>
      <c r="MNM198" s="255"/>
      <c r="MNN198" s="255"/>
      <c r="MNO198" s="255"/>
      <c r="MNP198" s="255"/>
      <c r="MNQ198" s="255"/>
      <c r="MNR198" s="255"/>
      <c r="MNS198" s="255"/>
      <c r="MNT198" s="255"/>
      <c r="MNU198" s="255"/>
      <c r="MNV198" s="255"/>
      <c r="MNW198" s="255"/>
      <c r="MNX198" s="255"/>
      <c r="MNY198" s="255"/>
      <c r="MNZ198" s="255"/>
      <c r="MOA198" s="255"/>
      <c r="MOB198" s="255"/>
      <c r="MOC198" s="255"/>
      <c r="MOD198" s="255"/>
      <c r="MOE198" s="255"/>
      <c r="MOF198" s="255"/>
      <c r="MOG198" s="255"/>
      <c r="MOH198" s="255"/>
      <c r="MOI198" s="255"/>
      <c r="MOJ198" s="255"/>
      <c r="MOK198" s="255"/>
      <c r="MOL198" s="255"/>
      <c r="MOM198" s="255"/>
      <c r="MON198" s="255"/>
      <c r="MOO198" s="255"/>
      <c r="MOP198" s="255"/>
      <c r="MOQ198" s="255"/>
      <c r="MOR198" s="255"/>
      <c r="MOS198" s="255"/>
      <c r="MOT198" s="255"/>
      <c r="MOU198" s="255"/>
      <c r="MOV198" s="255"/>
      <c r="MOW198" s="255"/>
      <c r="MOX198" s="255"/>
      <c r="MOY198" s="255"/>
      <c r="MOZ198" s="255"/>
      <c r="MPA198" s="255"/>
      <c r="MPB198" s="255"/>
      <c r="MPC198" s="255"/>
      <c r="MPD198" s="255"/>
      <c r="MPE198" s="255"/>
      <c r="MPF198" s="255"/>
      <c r="MPG198" s="255"/>
      <c r="MPH198" s="255"/>
      <c r="MPI198" s="255"/>
      <c r="MPJ198" s="255"/>
      <c r="MPK198" s="255"/>
      <c r="MPL198" s="255"/>
      <c r="MPM198" s="255"/>
      <c r="MPN198" s="255"/>
      <c r="MPO198" s="255"/>
      <c r="MPP198" s="255"/>
      <c r="MPQ198" s="255"/>
      <c r="MPR198" s="255"/>
      <c r="MPS198" s="255"/>
      <c r="MPT198" s="255"/>
      <c r="MPU198" s="255"/>
      <c r="MPV198" s="255"/>
      <c r="MPW198" s="255"/>
      <c r="MPX198" s="255"/>
      <c r="MPY198" s="255"/>
      <c r="MPZ198" s="255"/>
      <c r="MQA198" s="255"/>
      <c r="MQB198" s="255"/>
      <c r="MQC198" s="255"/>
      <c r="MQD198" s="255"/>
      <c r="MQE198" s="255"/>
      <c r="MQF198" s="255"/>
      <c r="MQG198" s="255"/>
      <c r="MQH198" s="255"/>
      <c r="MQI198" s="255"/>
      <c r="MQJ198" s="255"/>
      <c r="MQK198" s="255"/>
      <c r="MQL198" s="255"/>
      <c r="MQM198" s="255"/>
      <c r="MQN198" s="255"/>
      <c r="MQO198" s="255"/>
      <c r="MQP198" s="255"/>
      <c r="MQQ198" s="255"/>
      <c r="MQR198" s="255"/>
      <c r="MQS198" s="255"/>
      <c r="MQT198" s="255"/>
      <c r="MQU198" s="255"/>
      <c r="MQV198" s="255"/>
      <c r="MQW198" s="255"/>
      <c r="MQX198" s="255"/>
      <c r="MQY198" s="255"/>
      <c r="MQZ198" s="255"/>
      <c r="MRA198" s="255"/>
      <c r="MRB198" s="255"/>
      <c r="MRC198" s="255"/>
      <c r="MRD198" s="255"/>
      <c r="MRE198" s="255"/>
      <c r="MRF198" s="255"/>
      <c r="MRG198" s="255"/>
      <c r="MRH198" s="255"/>
      <c r="MRI198" s="255"/>
      <c r="MRJ198" s="255"/>
      <c r="MRK198" s="255"/>
      <c r="MRL198" s="255"/>
      <c r="MRM198" s="255"/>
      <c r="MRN198" s="255"/>
      <c r="MRO198" s="255"/>
      <c r="MRP198" s="255"/>
      <c r="MRQ198" s="255"/>
      <c r="MRR198" s="255"/>
      <c r="MRS198" s="255"/>
      <c r="MRT198" s="255"/>
      <c r="MRU198" s="255"/>
      <c r="MRV198" s="255"/>
      <c r="MRW198" s="255"/>
      <c r="MRX198" s="255"/>
      <c r="MRY198" s="255"/>
      <c r="MRZ198" s="255"/>
      <c r="MSA198" s="255"/>
      <c r="MSB198" s="255"/>
      <c r="MSC198" s="255"/>
      <c r="MSD198" s="255"/>
      <c r="MSE198" s="255"/>
      <c r="MSF198" s="255"/>
      <c r="MSG198" s="255"/>
      <c r="MSH198" s="255"/>
      <c r="MSI198" s="255"/>
      <c r="MSJ198" s="255"/>
      <c r="MSK198" s="255"/>
      <c r="MSL198" s="255"/>
      <c r="MSM198" s="255"/>
      <c r="MSN198" s="255"/>
      <c r="MSO198" s="255"/>
      <c r="MSP198" s="255"/>
      <c r="MSQ198" s="255"/>
      <c r="MSR198" s="255"/>
      <c r="MSS198" s="255"/>
      <c r="MST198" s="255"/>
      <c r="MSU198" s="255"/>
      <c r="MSV198" s="255"/>
      <c r="MSW198" s="255"/>
      <c r="MSX198" s="255"/>
      <c r="MSY198" s="255"/>
      <c r="MSZ198" s="255"/>
      <c r="MTA198" s="255"/>
      <c r="MTB198" s="255"/>
      <c r="MTC198" s="255"/>
      <c r="MTD198" s="255"/>
      <c r="MTE198" s="255"/>
      <c r="MTF198" s="255"/>
      <c r="MTG198" s="255"/>
      <c r="MTH198" s="255"/>
      <c r="MTI198" s="255"/>
      <c r="MTJ198" s="255"/>
      <c r="MTK198" s="255"/>
      <c r="MTL198" s="255"/>
      <c r="MTM198" s="255"/>
      <c r="MTN198" s="255"/>
      <c r="MTO198" s="255"/>
      <c r="MTP198" s="255"/>
      <c r="MTQ198" s="255"/>
      <c r="MTR198" s="255"/>
      <c r="MTS198" s="255"/>
      <c r="MTT198" s="255"/>
      <c r="MTU198" s="255"/>
      <c r="MTV198" s="255"/>
      <c r="MTW198" s="255"/>
      <c r="MTX198" s="255"/>
      <c r="MTY198" s="255"/>
      <c r="MTZ198" s="255"/>
      <c r="MUA198" s="255"/>
      <c r="MUB198" s="255"/>
      <c r="MUC198" s="255"/>
      <c r="MUD198" s="255"/>
      <c r="MUE198" s="255"/>
      <c r="MUF198" s="255"/>
      <c r="MUG198" s="255"/>
      <c r="MUH198" s="255"/>
      <c r="MUI198" s="255"/>
      <c r="MUJ198" s="255"/>
      <c r="MUK198" s="255"/>
      <c r="MUL198" s="255"/>
      <c r="MUM198" s="255"/>
      <c r="MUN198" s="255"/>
      <c r="MUO198" s="255"/>
      <c r="MUP198" s="255"/>
      <c r="MUQ198" s="255"/>
      <c r="MUR198" s="255"/>
      <c r="MUS198" s="255"/>
      <c r="MUT198" s="255"/>
      <c r="MUU198" s="255"/>
      <c r="MUV198" s="255"/>
      <c r="MUW198" s="255"/>
      <c r="MUX198" s="255"/>
      <c r="MUY198" s="255"/>
      <c r="MUZ198" s="255"/>
      <c r="MVA198" s="255"/>
      <c r="MVB198" s="255"/>
      <c r="MVC198" s="255"/>
      <c r="MVD198" s="255"/>
      <c r="MVE198" s="255"/>
      <c r="MVF198" s="255"/>
      <c r="MVG198" s="255"/>
      <c r="MVH198" s="255"/>
      <c r="MVI198" s="255"/>
      <c r="MVJ198" s="255"/>
      <c r="MVK198" s="255"/>
      <c r="MVL198" s="255"/>
      <c r="MVM198" s="255"/>
      <c r="MVN198" s="255"/>
      <c r="MVO198" s="255"/>
      <c r="MVP198" s="255"/>
      <c r="MVQ198" s="255"/>
      <c r="MVR198" s="255"/>
      <c r="MVS198" s="255"/>
      <c r="MVT198" s="255"/>
      <c r="MVU198" s="255"/>
      <c r="MVV198" s="255"/>
      <c r="MVW198" s="255"/>
      <c r="MVX198" s="255"/>
      <c r="MVY198" s="255"/>
      <c r="MVZ198" s="255"/>
      <c r="MWA198" s="255"/>
      <c r="MWB198" s="255"/>
      <c r="MWC198" s="255"/>
      <c r="MWD198" s="255"/>
      <c r="MWE198" s="255"/>
      <c r="MWF198" s="255"/>
      <c r="MWG198" s="255"/>
      <c r="MWH198" s="255"/>
      <c r="MWI198" s="255"/>
      <c r="MWJ198" s="255"/>
      <c r="MWK198" s="255"/>
      <c r="MWL198" s="255"/>
      <c r="MWM198" s="255"/>
      <c r="MWN198" s="255"/>
      <c r="MWO198" s="255"/>
      <c r="MWP198" s="255"/>
      <c r="MWQ198" s="255"/>
      <c r="MWR198" s="255"/>
      <c r="MWS198" s="255"/>
      <c r="MWT198" s="255"/>
      <c r="MWU198" s="255"/>
      <c r="MWV198" s="255"/>
      <c r="MWW198" s="255"/>
      <c r="MWX198" s="255"/>
      <c r="MWY198" s="255"/>
      <c r="MWZ198" s="255"/>
      <c r="MXA198" s="255"/>
      <c r="MXB198" s="255"/>
      <c r="MXC198" s="255"/>
      <c r="MXD198" s="255"/>
      <c r="MXE198" s="255"/>
      <c r="MXF198" s="255"/>
      <c r="MXG198" s="255"/>
      <c r="MXH198" s="255"/>
      <c r="MXI198" s="255"/>
      <c r="MXJ198" s="255"/>
      <c r="MXK198" s="255"/>
      <c r="MXL198" s="255"/>
      <c r="MXM198" s="255"/>
      <c r="MXN198" s="255"/>
      <c r="MXO198" s="255"/>
      <c r="MXP198" s="255"/>
      <c r="MXQ198" s="255"/>
      <c r="MXR198" s="255"/>
      <c r="MXS198" s="255"/>
      <c r="MXT198" s="255"/>
      <c r="MXU198" s="255"/>
      <c r="MXV198" s="255"/>
      <c r="MXW198" s="255"/>
      <c r="MXX198" s="255"/>
      <c r="MXY198" s="255"/>
      <c r="MXZ198" s="255"/>
      <c r="MYA198" s="255"/>
      <c r="MYB198" s="255"/>
      <c r="MYC198" s="255"/>
      <c r="MYD198" s="255"/>
      <c r="MYE198" s="255"/>
      <c r="MYF198" s="255"/>
      <c r="MYG198" s="255"/>
      <c r="MYH198" s="255"/>
      <c r="MYI198" s="255"/>
      <c r="MYJ198" s="255"/>
      <c r="MYK198" s="255"/>
      <c r="MYL198" s="255"/>
      <c r="MYM198" s="255"/>
      <c r="MYN198" s="255"/>
      <c r="MYO198" s="255"/>
      <c r="MYP198" s="255"/>
      <c r="MYQ198" s="255"/>
      <c r="MYR198" s="255"/>
      <c r="MYS198" s="255"/>
      <c r="MYT198" s="255"/>
      <c r="MYU198" s="255"/>
      <c r="MYV198" s="255"/>
      <c r="MYW198" s="255"/>
      <c r="MYX198" s="255"/>
      <c r="MYY198" s="255"/>
      <c r="MYZ198" s="255"/>
      <c r="MZA198" s="255"/>
      <c r="MZB198" s="255"/>
      <c r="MZC198" s="255"/>
      <c r="MZD198" s="255"/>
      <c r="MZE198" s="255"/>
      <c r="MZF198" s="255"/>
      <c r="MZG198" s="255"/>
      <c r="MZH198" s="255"/>
      <c r="MZI198" s="255"/>
      <c r="MZJ198" s="255"/>
      <c r="MZK198" s="255"/>
      <c r="MZL198" s="255"/>
      <c r="MZM198" s="255"/>
      <c r="MZN198" s="255"/>
      <c r="MZO198" s="255"/>
      <c r="MZP198" s="255"/>
      <c r="MZQ198" s="255"/>
      <c r="MZR198" s="255"/>
      <c r="MZS198" s="255"/>
      <c r="MZT198" s="255"/>
      <c r="MZU198" s="255"/>
      <c r="MZV198" s="255"/>
      <c r="MZW198" s="255"/>
      <c r="MZX198" s="255"/>
      <c r="MZY198" s="255"/>
      <c r="MZZ198" s="255"/>
      <c r="NAA198" s="255"/>
      <c r="NAB198" s="255"/>
      <c r="NAC198" s="255"/>
      <c r="NAD198" s="255"/>
      <c r="NAE198" s="255"/>
      <c r="NAF198" s="255"/>
      <c r="NAG198" s="255"/>
      <c r="NAH198" s="255"/>
      <c r="NAI198" s="255"/>
      <c r="NAJ198" s="255"/>
      <c r="NAK198" s="255"/>
      <c r="NAL198" s="255"/>
      <c r="NAM198" s="255"/>
      <c r="NAN198" s="255"/>
      <c r="NAO198" s="255"/>
      <c r="NAP198" s="255"/>
      <c r="NAQ198" s="255"/>
      <c r="NAR198" s="255"/>
      <c r="NAS198" s="255"/>
      <c r="NAT198" s="255"/>
      <c r="NAU198" s="255"/>
      <c r="NAV198" s="255"/>
      <c r="NAW198" s="255"/>
      <c r="NAX198" s="255"/>
      <c r="NAY198" s="255"/>
      <c r="NAZ198" s="255"/>
      <c r="NBA198" s="255"/>
      <c r="NBB198" s="255"/>
      <c r="NBC198" s="255"/>
      <c r="NBD198" s="255"/>
      <c r="NBE198" s="255"/>
      <c r="NBF198" s="255"/>
      <c r="NBG198" s="255"/>
      <c r="NBH198" s="255"/>
      <c r="NBI198" s="255"/>
      <c r="NBJ198" s="255"/>
      <c r="NBK198" s="255"/>
      <c r="NBL198" s="255"/>
      <c r="NBM198" s="255"/>
      <c r="NBN198" s="255"/>
      <c r="NBO198" s="255"/>
      <c r="NBP198" s="255"/>
      <c r="NBQ198" s="255"/>
      <c r="NBR198" s="255"/>
      <c r="NBS198" s="255"/>
      <c r="NBT198" s="255"/>
      <c r="NBU198" s="255"/>
      <c r="NBV198" s="255"/>
      <c r="NBW198" s="255"/>
      <c r="NBX198" s="255"/>
      <c r="NBY198" s="255"/>
      <c r="NBZ198" s="255"/>
      <c r="NCA198" s="255"/>
      <c r="NCB198" s="255"/>
      <c r="NCC198" s="255"/>
      <c r="NCD198" s="255"/>
      <c r="NCE198" s="255"/>
      <c r="NCF198" s="255"/>
      <c r="NCG198" s="255"/>
      <c r="NCH198" s="255"/>
      <c r="NCI198" s="255"/>
      <c r="NCJ198" s="255"/>
      <c r="NCK198" s="255"/>
      <c r="NCL198" s="255"/>
      <c r="NCM198" s="255"/>
      <c r="NCN198" s="255"/>
      <c r="NCO198" s="255"/>
      <c r="NCP198" s="255"/>
      <c r="NCQ198" s="255"/>
      <c r="NCR198" s="255"/>
      <c r="NCS198" s="255"/>
      <c r="NCT198" s="255"/>
      <c r="NCU198" s="255"/>
      <c r="NCV198" s="255"/>
      <c r="NCW198" s="255"/>
      <c r="NCX198" s="255"/>
      <c r="NCY198" s="255"/>
      <c r="NCZ198" s="255"/>
      <c r="NDA198" s="255"/>
      <c r="NDB198" s="255"/>
      <c r="NDC198" s="255"/>
      <c r="NDD198" s="255"/>
      <c r="NDE198" s="255"/>
      <c r="NDF198" s="255"/>
      <c r="NDG198" s="255"/>
      <c r="NDH198" s="255"/>
      <c r="NDI198" s="255"/>
      <c r="NDJ198" s="255"/>
      <c r="NDK198" s="255"/>
      <c r="NDL198" s="255"/>
      <c r="NDM198" s="255"/>
      <c r="NDN198" s="255"/>
      <c r="NDO198" s="255"/>
      <c r="NDP198" s="255"/>
      <c r="NDQ198" s="255"/>
      <c r="NDR198" s="255"/>
      <c r="NDS198" s="255"/>
      <c r="NDT198" s="255"/>
      <c r="NDU198" s="255"/>
      <c r="NDV198" s="255"/>
      <c r="NDW198" s="255"/>
      <c r="NDX198" s="255"/>
      <c r="NDY198" s="255"/>
      <c r="NDZ198" s="255"/>
      <c r="NEA198" s="255"/>
      <c r="NEB198" s="255"/>
      <c r="NEC198" s="255"/>
      <c r="NED198" s="255"/>
      <c r="NEE198" s="255"/>
      <c r="NEF198" s="255"/>
      <c r="NEG198" s="255"/>
      <c r="NEH198" s="255"/>
      <c r="NEI198" s="255"/>
      <c r="NEJ198" s="255"/>
      <c r="NEK198" s="255"/>
      <c r="NEL198" s="255"/>
      <c r="NEM198" s="255"/>
      <c r="NEN198" s="255"/>
      <c r="NEO198" s="255"/>
      <c r="NEP198" s="255"/>
      <c r="NEQ198" s="255"/>
      <c r="NER198" s="255"/>
      <c r="NES198" s="255"/>
      <c r="NET198" s="255"/>
      <c r="NEU198" s="255"/>
      <c r="NEV198" s="255"/>
      <c r="NEW198" s="255"/>
      <c r="NEX198" s="255"/>
      <c r="NEY198" s="255"/>
      <c r="NEZ198" s="255"/>
      <c r="NFA198" s="255"/>
      <c r="NFB198" s="255"/>
      <c r="NFC198" s="255"/>
      <c r="NFD198" s="255"/>
      <c r="NFE198" s="255"/>
      <c r="NFF198" s="255"/>
      <c r="NFG198" s="255"/>
      <c r="NFH198" s="255"/>
      <c r="NFI198" s="255"/>
      <c r="NFJ198" s="255"/>
      <c r="NFK198" s="255"/>
      <c r="NFL198" s="255"/>
      <c r="NFM198" s="255"/>
      <c r="NFN198" s="255"/>
      <c r="NFO198" s="255"/>
      <c r="NFP198" s="255"/>
      <c r="NFQ198" s="255"/>
      <c r="NFR198" s="255"/>
      <c r="NFS198" s="255"/>
      <c r="NFT198" s="255"/>
      <c r="NFU198" s="255"/>
      <c r="NFV198" s="255"/>
      <c r="NFW198" s="255"/>
      <c r="NFX198" s="255"/>
      <c r="NFY198" s="255"/>
      <c r="NFZ198" s="255"/>
      <c r="NGA198" s="255"/>
      <c r="NGB198" s="255"/>
      <c r="NGC198" s="255"/>
      <c r="NGD198" s="255"/>
      <c r="NGE198" s="255"/>
      <c r="NGF198" s="255"/>
      <c r="NGG198" s="255"/>
      <c r="NGH198" s="255"/>
      <c r="NGI198" s="255"/>
      <c r="NGJ198" s="255"/>
      <c r="NGK198" s="255"/>
      <c r="NGL198" s="255"/>
      <c r="NGM198" s="255"/>
      <c r="NGN198" s="255"/>
      <c r="NGO198" s="255"/>
      <c r="NGP198" s="255"/>
      <c r="NGQ198" s="255"/>
      <c r="NGR198" s="255"/>
      <c r="NGS198" s="255"/>
      <c r="NGT198" s="255"/>
      <c r="NGU198" s="255"/>
      <c r="NGV198" s="255"/>
      <c r="NGW198" s="255"/>
      <c r="NGX198" s="255"/>
      <c r="NGY198" s="255"/>
      <c r="NGZ198" s="255"/>
      <c r="NHA198" s="255"/>
      <c r="NHB198" s="255"/>
      <c r="NHC198" s="255"/>
      <c r="NHD198" s="255"/>
      <c r="NHE198" s="255"/>
      <c r="NHF198" s="255"/>
      <c r="NHG198" s="255"/>
      <c r="NHH198" s="255"/>
      <c r="NHI198" s="255"/>
      <c r="NHJ198" s="255"/>
      <c r="NHK198" s="255"/>
      <c r="NHL198" s="255"/>
      <c r="NHM198" s="255"/>
      <c r="NHN198" s="255"/>
      <c r="NHO198" s="255"/>
      <c r="NHP198" s="255"/>
      <c r="NHQ198" s="255"/>
      <c r="NHR198" s="255"/>
      <c r="NHS198" s="255"/>
      <c r="NHT198" s="255"/>
      <c r="NHU198" s="255"/>
      <c r="NHV198" s="255"/>
      <c r="NHW198" s="255"/>
      <c r="NHX198" s="255"/>
      <c r="NHY198" s="255"/>
      <c r="NHZ198" s="255"/>
      <c r="NIA198" s="255"/>
      <c r="NIB198" s="255"/>
      <c r="NIC198" s="255"/>
      <c r="NID198" s="255"/>
      <c r="NIE198" s="255"/>
      <c r="NIF198" s="255"/>
      <c r="NIG198" s="255"/>
      <c r="NIH198" s="255"/>
      <c r="NII198" s="255"/>
      <c r="NIJ198" s="255"/>
      <c r="NIK198" s="255"/>
      <c r="NIL198" s="255"/>
      <c r="NIM198" s="255"/>
      <c r="NIN198" s="255"/>
      <c r="NIO198" s="255"/>
      <c r="NIP198" s="255"/>
      <c r="NIQ198" s="255"/>
      <c r="NIR198" s="255"/>
      <c r="NIS198" s="255"/>
      <c r="NIT198" s="255"/>
      <c r="NIU198" s="255"/>
      <c r="NIV198" s="255"/>
      <c r="NIW198" s="255"/>
      <c r="NIX198" s="255"/>
      <c r="NIY198" s="255"/>
      <c r="NIZ198" s="255"/>
      <c r="NJA198" s="255"/>
      <c r="NJB198" s="255"/>
      <c r="NJC198" s="255"/>
      <c r="NJD198" s="255"/>
      <c r="NJE198" s="255"/>
      <c r="NJF198" s="255"/>
      <c r="NJG198" s="255"/>
      <c r="NJH198" s="255"/>
      <c r="NJI198" s="255"/>
      <c r="NJJ198" s="255"/>
      <c r="NJK198" s="255"/>
      <c r="NJL198" s="255"/>
      <c r="NJM198" s="255"/>
      <c r="NJN198" s="255"/>
      <c r="NJO198" s="255"/>
      <c r="NJP198" s="255"/>
      <c r="NJQ198" s="255"/>
      <c r="NJR198" s="255"/>
      <c r="NJS198" s="255"/>
      <c r="NJT198" s="255"/>
      <c r="NJU198" s="255"/>
      <c r="NJV198" s="255"/>
      <c r="NJW198" s="255"/>
      <c r="NJX198" s="255"/>
      <c r="NJY198" s="255"/>
      <c r="NJZ198" s="255"/>
      <c r="NKA198" s="255"/>
      <c r="NKB198" s="255"/>
      <c r="NKC198" s="255"/>
      <c r="NKD198" s="255"/>
      <c r="NKE198" s="255"/>
      <c r="NKF198" s="255"/>
      <c r="NKG198" s="255"/>
      <c r="NKH198" s="255"/>
      <c r="NKI198" s="255"/>
      <c r="NKJ198" s="255"/>
      <c r="NKK198" s="255"/>
      <c r="NKL198" s="255"/>
      <c r="NKM198" s="255"/>
      <c r="NKN198" s="255"/>
      <c r="NKO198" s="255"/>
      <c r="NKP198" s="255"/>
      <c r="NKQ198" s="255"/>
      <c r="NKR198" s="255"/>
      <c r="NKS198" s="255"/>
      <c r="NKT198" s="255"/>
      <c r="NKU198" s="255"/>
      <c r="NKV198" s="255"/>
      <c r="NKW198" s="255"/>
      <c r="NKX198" s="255"/>
      <c r="NKY198" s="255"/>
      <c r="NKZ198" s="255"/>
      <c r="NLA198" s="255"/>
      <c r="NLB198" s="255"/>
      <c r="NLC198" s="255"/>
      <c r="NLD198" s="255"/>
      <c r="NLE198" s="255"/>
      <c r="NLF198" s="255"/>
      <c r="NLG198" s="255"/>
      <c r="NLH198" s="255"/>
      <c r="NLI198" s="255"/>
      <c r="NLJ198" s="255"/>
      <c r="NLK198" s="255"/>
      <c r="NLL198" s="255"/>
      <c r="NLM198" s="255"/>
      <c r="NLN198" s="255"/>
      <c r="NLO198" s="255"/>
      <c r="NLP198" s="255"/>
      <c r="NLQ198" s="255"/>
      <c r="NLR198" s="255"/>
      <c r="NLS198" s="255"/>
      <c r="NLT198" s="255"/>
      <c r="NLU198" s="255"/>
      <c r="NLV198" s="255"/>
      <c r="NLW198" s="255"/>
      <c r="NLX198" s="255"/>
      <c r="NLY198" s="255"/>
      <c r="NLZ198" s="255"/>
      <c r="NMA198" s="255"/>
      <c r="NMB198" s="255"/>
      <c r="NMC198" s="255"/>
      <c r="NMD198" s="255"/>
      <c r="NME198" s="255"/>
      <c r="NMF198" s="255"/>
      <c r="NMG198" s="255"/>
      <c r="NMH198" s="255"/>
      <c r="NMI198" s="255"/>
      <c r="NMJ198" s="255"/>
      <c r="NMK198" s="255"/>
      <c r="NML198" s="255"/>
      <c r="NMM198" s="255"/>
      <c r="NMN198" s="255"/>
      <c r="NMO198" s="255"/>
      <c r="NMP198" s="255"/>
      <c r="NMQ198" s="255"/>
      <c r="NMR198" s="255"/>
      <c r="NMS198" s="255"/>
      <c r="NMT198" s="255"/>
      <c r="NMU198" s="255"/>
      <c r="NMV198" s="255"/>
      <c r="NMW198" s="255"/>
      <c r="NMX198" s="255"/>
      <c r="NMY198" s="255"/>
      <c r="NMZ198" s="255"/>
      <c r="NNA198" s="255"/>
      <c r="NNB198" s="255"/>
      <c r="NNC198" s="255"/>
      <c r="NND198" s="255"/>
      <c r="NNE198" s="255"/>
      <c r="NNF198" s="255"/>
      <c r="NNG198" s="255"/>
      <c r="NNH198" s="255"/>
      <c r="NNI198" s="255"/>
      <c r="NNJ198" s="255"/>
      <c r="NNK198" s="255"/>
      <c r="NNL198" s="255"/>
      <c r="NNM198" s="255"/>
      <c r="NNN198" s="255"/>
      <c r="NNO198" s="255"/>
      <c r="NNP198" s="255"/>
      <c r="NNQ198" s="255"/>
      <c r="NNR198" s="255"/>
      <c r="NNS198" s="255"/>
      <c r="NNT198" s="255"/>
      <c r="NNU198" s="255"/>
      <c r="NNV198" s="255"/>
      <c r="NNW198" s="255"/>
      <c r="NNX198" s="255"/>
      <c r="NNY198" s="255"/>
      <c r="NNZ198" s="255"/>
      <c r="NOA198" s="255"/>
      <c r="NOB198" s="255"/>
      <c r="NOC198" s="255"/>
      <c r="NOD198" s="255"/>
      <c r="NOE198" s="255"/>
      <c r="NOF198" s="255"/>
      <c r="NOG198" s="255"/>
      <c r="NOH198" s="255"/>
      <c r="NOI198" s="255"/>
      <c r="NOJ198" s="255"/>
      <c r="NOK198" s="255"/>
      <c r="NOL198" s="255"/>
      <c r="NOM198" s="255"/>
      <c r="NON198" s="255"/>
      <c r="NOO198" s="255"/>
      <c r="NOP198" s="255"/>
      <c r="NOQ198" s="255"/>
      <c r="NOR198" s="255"/>
      <c r="NOS198" s="255"/>
      <c r="NOT198" s="255"/>
      <c r="NOU198" s="255"/>
      <c r="NOV198" s="255"/>
      <c r="NOW198" s="255"/>
      <c r="NOX198" s="255"/>
      <c r="NOY198" s="255"/>
      <c r="NOZ198" s="255"/>
      <c r="NPA198" s="255"/>
      <c r="NPB198" s="255"/>
      <c r="NPC198" s="255"/>
      <c r="NPD198" s="255"/>
      <c r="NPE198" s="255"/>
      <c r="NPF198" s="255"/>
      <c r="NPG198" s="255"/>
      <c r="NPH198" s="255"/>
      <c r="NPI198" s="255"/>
      <c r="NPJ198" s="255"/>
      <c r="NPK198" s="255"/>
      <c r="NPL198" s="255"/>
      <c r="NPM198" s="255"/>
      <c r="NPN198" s="255"/>
      <c r="NPO198" s="255"/>
      <c r="NPP198" s="255"/>
      <c r="NPQ198" s="255"/>
      <c r="NPR198" s="255"/>
      <c r="NPS198" s="255"/>
      <c r="NPT198" s="255"/>
      <c r="NPU198" s="255"/>
      <c r="NPV198" s="255"/>
      <c r="NPW198" s="255"/>
      <c r="NPX198" s="255"/>
      <c r="NPY198" s="255"/>
      <c r="NPZ198" s="255"/>
      <c r="NQA198" s="255"/>
      <c r="NQB198" s="255"/>
      <c r="NQC198" s="255"/>
      <c r="NQD198" s="255"/>
      <c r="NQE198" s="255"/>
      <c r="NQF198" s="255"/>
      <c r="NQG198" s="255"/>
      <c r="NQH198" s="255"/>
      <c r="NQI198" s="255"/>
      <c r="NQJ198" s="255"/>
      <c r="NQK198" s="255"/>
      <c r="NQL198" s="255"/>
      <c r="NQM198" s="255"/>
      <c r="NQN198" s="255"/>
      <c r="NQO198" s="255"/>
      <c r="NQP198" s="255"/>
      <c r="NQQ198" s="255"/>
      <c r="NQR198" s="255"/>
      <c r="NQS198" s="255"/>
      <c r="NQT198" s="255"/>
      <c r="NQU198" s="255"/>
      <c r="NQV198" s="255"/>
      <c r="NQW198" s="255"/>
      <c r="NQX198" s="255"/>
      <c r="NQY198" s="255"/>
      <c r="NQZ198" s="255"/>
      <c r="NRA198" s="255"/>
      <c r="NRB198" s="255"/>
      <c r="NRC198" s="255"/>
      <c r="NRD198" s="255"/>
      <c r="NRE198" s="255"/>
      <c r="NRF198" s="255"/>
      <c r="NRG198" s="255"/>
      <c r="NRH198" s="255"/>
      <c r="NRI198" s="255"/>
      <c r="NRJ198" s="255"/>
      <c r="NRK198" s="255"/>
      <c r="NRL198" s="255"/>
      <c r="NRM198" s="255"/>
      <c r="NRN198" s="255"/>
      <c r="NRO198" s="255"/>
      <c r="NRP198" s="255"/>
      <c r="NRQ198" s="255"/>
      <c r="NRR198" s="255"/>
      <c r="NRS198" s="255"/>
      <c r="NRT198" s="255"/>
      <c r="NRU198" s="255"/>
      <c r="NRV198" s="255"/>
      <c r="NRW198" s="255"/>
      <c r="NRX198" s="255"/>
      <c r="NRY198" s="255"/>
      <c r="NRZ198" s="255"/>
      <c r="NSA198" s="255"/>
      <c r="NSB198" s="255"/>
      <c r="NSC198" s="255"/>
      <c r="NSD198" s="255"/>
      <c r="NSE198" s="255"/>
      <c r="NSF198" s="255"/>
      <c r="NSG198" s="255"/>
      <c r="NSH198" s="255"/>
      <c r="NSI198" s="255"/>
      <c r="NSJ198" s="255"/>
      <c r="NSK198" s="255"/>
      <c r="NSL198" s="255"/>
      <c r="NSM198" s="255"/>
      <c r="NSN198" s="255"/>
      <c r="NSO198" s="255"/>
      <c r="NSP198" s="255"/>
      <c r="NSQ198" s="255"/>
      <c r="NSR198" s="255"/>
      <c r="NSS198" s="255"/>
      <c r="NST198" s="255"/>
      <c r="NSU198" s="255"/>
      <c r="NSV198" s="255"/>
      <c r="NSW198" s="255"/>
      <c r="NSX198" s="255"/>
      <c r="NSY198" s="255"/>
      <c r="NSZ198" s="255"/>
      <c r="NTA198" s="255"/>
      <c r="NTB198" s="255"/>
      <c r="NTC198" s="255"/>
      <c r="NTD198" s="255"/>
      <c r="NTE198" s="255"/>
      <c r="NTF198" s="255"/>
      <c r="NTG198" s="255"/>
      <c r="NTH198" s="255"/>
      <c r="NTI198" s="255"/>
      <c r="NTJ198" s="255"/>
      <c r="NTK198" s="255"/>
      <c r="NTL198" s="255"/>
      <c r="NTM198" s="255"/>
      <c r="NTN198" s="255"/>
      <c r="NTO198" s="255"/>
      <c r="NTP198" s="255"/>
      <c r="NTQ198" s="255"/>
      <c r="NTR198" s="255"/>
      <c r="NTS198" s="255"/>
      <c r="NTT198" s="255"/>
      <c r="NTU198" s="255"/>
      <c r="NTV198" s="255"/>
      <c r="NTW198" s="255"/>
      <c r="NTX198" s="255"/>
      <c r="NTY198" s="255"/>
      <c r="NTZ198" s="255"/>
      <c r="NUA198" s="255"/>
      <c r="NUB198" s="255"/>
      <c r="NUC198" s="255"/>
      <c r="NUD198" s="255"/>
      <c r="NUE198" s="255"/>
      <c r="NUF198" s="255"/>
      <c r="NUG198" s="255"/>
      <c r="NUH198" s="255"/>
      <c r="NUI198" s="255"/>
      <c r="NUJ198" s="255"/>
      <c r="NUK198" s="255"/>
      <c r="NUL198" s="255"/>
      <c r="NUM198" s="255"/>
      <c r="NUN198" s="255"/>
      <c r="NUO198" s="255"/>
      <c r="NUP198" s="255"/>
      <c r="NUQ198" s="255"/>
      <c r="NUR198" s="255"/>
      <c r="NUS198" s="255"/>
      <c r="NUT198" s="255"/>
      <c r="NUU198" s="255"/>
      <c r="NUV198" s="255"/>
      <c r="NUW198" s="255"/>
      <c r="NUX198" s="255"/>
      <c r="NUY198" s="255"/>
      <c r="NUZ198" s="255"/>
      <c r="NVA198" s="255"/>
      <c r="NVB198" s="255"/>
      <c r="NVC198" s="255"/>
      <c r="NVD198" s="255"/>
      <c r="NVE198" s="255"/>
      <c r="NVF198" s="255"/>
      <c r="NVG198" s="255"/>
      <c r="NVH198" s="255"/>
      <c r="NVI198" s="255"/>
      <c r="NVJ198" s="255"/>
      <c r="NVK198" s="255"/>
      <c r="NVL198" s="255"/>
      <c r="NVM198" s="255"/>
      <c r="NVN198" s="255"/>
      <c r="NVO198" s="255"/>
      <c r="NVP198" s="255"/>
      <c r="NVQ198" s="255"/>
      <c r="NVR198" s="255"/>
      <c r="NVS198" s="255"/>
      <c r="NVT198" s="255"/>
      <c r="NVU198" s="255"/>
      <c r="NVV198" s="255"/>
      <c r="NVW198" s="255"/>
      <c r="NVX198" s="255"/>
      <c r="NVY198" s="255"/>
      <c r="NVZ198" s="255"/>
      <c r="NWA198" s="255"/>
      <c r="NWB198" s="255"/>
      <c r="NWC198" s="255"/>
      <c r="NWD198" s="255"/>
      <c r="NWE198" s="255"/>
      <c r="NWF198" s="255"/>
      <c r="NWG198" s="255"/>
      <c r="NWH198" s="255"/>
      <c r="NWI198" s="255"/>
      <c r="NWJ198" s="255"/>
      <c r="NWK198" s="255"/>
      <c r="NWL198" s="255"/>
      <c r="NWM198" s="255"/>
      <c r="NWN198" s="255"/>
      <c r="NWO198" s="255"/>
      <c r="NWP198" s="255"/>
      <c r="NWQ198" s="255"/>
      <c r="NWR198" s="255"/>
      <c r="NWS198" s="255"/>
      <c r="NWT198" s="255"/>
      <c r="NWU198" s="255"/>
      <c r="NWV198" s="255"/>
      <c r="NWW198" s="255"/>
      <c r="NWX198" s="255"/>
      <c r="NWY198" s="255"/>
      <c r="NWZ198" s="255"/>
      <c r="NXA198" s="255"/>
      <c r="NXB198" s="255"/>
      <c r="NXC198" s="255"/>
      <c r="NXD198" s="255"/>
      <c r="NXE198" s="255"/>
      <c r="NXF198" s="255"/>
      <c r="NXG198" s="255"/>
      <c r="NXH198" s="255"/>
      <c r="NXI198" s="255"/>
      <c r="NXJ198" s="255"/>
      <c r="NXK198" s="255"/>
      <c r="NXL198" s="255"/>
      <c r="NXM198" s="255"/>
      <c r="NXN198" s="255"/>
      <c r="NXO198" s="255"/>
      <c r="NXP198" s="255"/>
      <c r="NXQ198" s="255"/>
      <c r="NXR198" s="255"/>
      <c r="NXS198" s="255"/>
      <c r="NXT198" s="255"/>
      <c r="NXU198" s="255"/>
      <c r="NXV198" s="255"/>
      <c r="NXW198" s="255"/>
      <c r="NXX198" s="255"/>
      <c r="NXY198" s="255"/>
      <c r="NXZ198" s="255"/>
      <c r="NYA198" s="255"/>
      <c r="NYB198" s="255"/>
      <c r="NYC198" s="255"/>
      <c r="NYD198" s="255"/>
      <c r="NYE198" s="255"/>
      <c r="NYF198" s="255"/>
      <c r="NYG198" s="255"/>
      <c r="NYH198" s="255"/>
      <c r="NYI198" s="255"/>
      <c r="NYJ198" s="255"/>
      <c r="NYK198" s="255"/>
      <c r="NYL198" s="255"/>
      <c r="NYM198" s="255"/>
      <c r="NYN198" s="255"/>
      <c r="NYO198" s="255"/>
      <c r="NYP198" s="255"/>
      <c r="NYQ198" s="255"/>
      <c r="NYR198" s="255"/>
      <c r="NYS198" s="255"/>
      <c r="NYT198" s="255"/>
      <c r="NYU198" s="255"/>
      <c r="NYV198" s="255"/>
      <c r="NYW198" s="255"/>
      <c r="NYX198" s="255"/>
      <c r="NYY198" s="255"/>
      <c r="NYZ198" s="255"/>
      <c r="NZA198" s="255"/>
      <c r="NZB198" s="255"/>
      <c r="NZC198" s="255"/>
      <c r="NZD198" s="255"/>
      <c r="NZE198" s="255"/>
      <c r="NZF198" s="255"/>
      <c r="NZG198" s="255"/>
      <c r="NZH198" s="255"/>
      <c r="NZI198" s="255"/>
      <c r="NZJ198" s="255"/>
      <c r="NZK198" s="255"/>
      <c r="NZL198" s="255"/>
      <c r="NZM198" s="255"/>
      <c r="NZN198" s="255"/>
      <c r="NZO198" s="255"/>
      <c r="NZP198" s="255"/>
      <c r="NZQ198" s="255"/>
      <c r="NZR198" s="255"/>
      <c r="NZS198" s="255"/>
      <c r="NZT198" s="255"/>
      <c r="NZU198" s="255"/>
      <c r="NZV198" s="255"/>
      <c r="NZW198" s="255"/>
      <c r="NZX198" s="255"/>
      <c r="NZY198" s="255"/>
      <c r="NZZ198" s="255"/>
      <c r="OAA198" s="255"/>
      <c r="OAB198" s="255"/>
      <c r="OAC198" s="255"/>
      <c r="OAD198" s="255"/>
      <c r="OAE198" s="255"/>
      <c r="OAF198" s="255"/>
      <c r="OAG198" s="255"/>
      <c r="OAH198" s="255"/>
      <c r="OAI198" s="255"/>
      <c r="OAJ198" s="255"/>
      <c r="OAK198" s="255"/>
      <c r="OAL198" s="255"/>
      <c r="OAM198" s="255"/>
      <c r="OAN198" s="255"/>
      <c r="OAO198" s="255"/>
      <c r="OAP198" s="255"/>
      <c r="OAQ198" s="255"/>
      <c r="OAR198" s="255"/>
      <c r="OAS198" s="255"/>
      <c r="OAT198" s="255"/>
      <c r="OAU198" s="255"/>
      <c r="OAV198" s="255"/>
      <c r="OAW198" s="255"/>
      <c r="OAX198" s="255"/>
      <c r="OAY198" s="255"/>
      <c r="OAZ198" s="255"/>
      <c r="OBA198" s="255"/>
      <c r="OBB198" s="255"/>
      <c r="OBC198" s="255"/>
      <c r="OBD198" s="255"/>
      <c r="OBE198" s="255"/>
      <c r="OBF198" s="255"/>
      <c r="OBG198" s="255"/>
      <c r="OBH198" s="255"/>
      <c r="OBI198" s="255"/>
      <c r="OBJ198" s="255"/>
      <c r="OBK198" s="255"/>
      <c r="OBL198" s="255"/>
      <c r="OBM198" s="255"/>
      <c r="OBN198" s="255"/>
      <c r="OBO198" s="255"/>
      <c r="OBP198" s="255"/>
      <c r="OBQ198" s="255"/>
      <c r="OBR198" s="255"/>
      <c r="OBS198" s="255"/>
      <c r="OBT198" s="255"/>
      <c r="OBU198" s="255"/>
      <c r="OBV198" s="255"/>
      <c r="OBW198" s="255"/>
      <c r="OBX198" s="255"/>
      <c r="OBY198" s="255"/>
      <c r="OBZ198" s="255"/>
      <c r="OCA198" s="255"/>
      <c r="OCB198" s="255"/>
      <c r="OCC198" s="255"/>
      <c r="OCD198" s="255"/>
      <c r="OCE198" s="255"/>
      <c r="OCF198" s="255"/>
      <c r="OCG198" s="255"/>
      <c r="OCH198" s="255"/>
      <c r="OCI198" s="255"/>
      <c r="OCJ198" s="255"/>
      <c r="OCK198" s="255"/>
      <c r="OCL198" s="255"/>
      <c r="OCM198" s="255"/>
      <c r="OCN198" s="255"/>
      <c r="OCO198" s="255"/>
      <c r="OCP198" s="255"/>
      <c r="OCQ198" s="255"/>
      <c r="OCR198" s="255"/>
      <c r="OCS198" s="255"/>
      <c r="OCT198" s="255"/>
      <c r="OCU198" s="255"/>
      <c r="OCV198" s="255"/>
      <c r="OCW198" s="255"/>
      <c r="OCX198" s="255"/>
      <c r="OCY198" s="255"/>
      <c r="OCZ198" s="255"/>
      <c r="ODA198" s="255"/>
      <c r="ODB198" s="255"/>
      <c r="ODC198" s="255"/>
      <c r="ODD198" s="255"/>
      <c r="ODE198" s="255"/>
      <c r="ODF198" s="255"/>
      <c r="ODG198" s="255"/>
      <c r="ODH198" s="255"/>
      <c r="ODI198" s="255"/>
      <c r="ODJ198" s="255"/>
      <c r="ODK198" s="255"/>
      <c r="ODL198" s="255"/>
      <c r="ODM198" s="255"/>
      <c r="ODN198" s="255"/>
      <c r="ODO198" s="255"/>
      <c r="ODP198" s="255"/>
      <c r="ODQ198" s="255"/>
      <c r="ODR198" s="255"/>
      <c r="ODS198" s="255"/>
      <c r="ODT198" s="255"/>
      <c r="ODU198" s="255"/>
      <c r="ODV198" s="255"/>
      <c r="ODW198" s="255"/>
      <c r="ODX198" s="255"/>
      <c r="ODY198" s="255"/>
      <c r="ODZ198" s="255"/>
      <c r="OEA198" s="255"/>
      <c r="OEB198" s="255"/>
      <c r="OEC198" s="255"/>
      <c r="OED198" s="255"/>
      <c r="OEE198" s="255"/>
      <c r="OEF198" s="255"/>
      <c r="OEG198" s="255"/>
      <c r="OEH198" s="255"/>
      <c r="OEI198" s="255"/>
      <c r="OEJ198" s="255"/>
      <c r="OEK198" s="255"/>
      <c r="OEL198" s="255"/>
      <c r="OEM198" s="255"/>
      <c r="OEN198" s="255"/>
      <c r="OEO198" s="255"/>
      <c r="OEP198" s="255"/>
      <c r="OEQ198" s="255"/>
      <c r="OER198" s="255"/>
      <c r="OES198" s="255"/>
      <c r="OET198" s="255"/>
      <c r="OEU198" s="255"/>
      <c r="OEV198" s="255"/>
      <c r="OEW198" s="255"/>
      <c r="OEX198" s="255"/>
      <c r="OEY198" s="255"/>
      <c r="OEZ198" s="255"/>
      <c r="OFA198" s="255"/>
      <c r="OFB198" s="255"/>
      <c r="OFC198" s="255"/>
      <c r="OFD198" s="255"/>
      <c r="OFE198" s="255"/>
      <c r="OFF198" s="255"/>
      <c r="OFG198" s="255"/>
      <c r="OFH198" s="255"/>
      <c r="OFI198" s="255"/>
      <c r="OFJ198" s="255"/>
      <c r="OFK198" s="255"/>
      <c r="OFL198" s="255"/>
      <c r="OFM198" s="255"/>
      <c r="OFN198" s="255"/>
      <c r="OFO198" s="255"/>
      <c r="OFP198" s="255"/>
      <c r="OFQ198" s="255"/>
      <c r="OFR198" s="255"/>
      <c r="OFS198" s="255"/>
      <c r="OFT198" s="255"/>
      <c r="OFU198" s="255"/>
      <c r="OFV198" s="255"/>
      <c r="OFW198" s="255"/>
      <c r="OFX198" s="255"/>
      <c r="OFY198" s="255"/>
      <c r="OFZ198" s="255"/>
      <c r="OGA198" s="255"/>
      <c r="OGB198" s="255"/>
      <c r="OGC198" s="255"/>
      <c r="OGD198" s="255"/>
      <c r="OGE198" s="255"/>
      <c r="OGF198" s="255"/>
      <c r="OGG198" s="255"/>
      <c r="OGH198" s="255"/>
      <c r="OGI198" s="255"/>
      <c r="OGJ198" s="255"/>
      <c r="OGK198" s="255"/>
      <c r="OGL198" s="255"/>
      <c r="OGM198" s="255"/>
      <c r="OGN198" s="255"/>
      <c r="OGO198" s="255"/>
      <c r="OGP198" s="255"/>
      <c r="OGQ198" s="255"/>
      <c r="OGR198" s="255"/>
      <c r="OGS198" s="255"/>
      <c r="OGT198" s="255"/>
      <c r="OGU198" s="255"/>
      <c r="OGV198" s="255"/>
      <c r="OGW198" s="255"/>
      <c r="OGX198" s="255"/>
      <c r="OGY198" s="255"/>
      <c r="OGZ198" s="255"/>
      <c r="OHA198" s="255"/>
      <c r="OHB198" s="255"/>
      <c r="OHC198" s="255"/>
      <c r="OHD198" s="255"/>
      <c r="OHE198" s="255"/>
      <c r="OHF198" s="255"/>
      <c r="OHG198" s="255"/>
      <c r="OHH198" s="255"/>
      <c r="OHI198" s="255"/>
      <c r="OHJ198" s="255"/>
      <c r="OHK198" s="255"/>
      <c r="OHL198" s="255"/>
      <c r="OHM198" s="255"/>
      <c r="OHN198" s="255"/>
      <c r="OHO198" s="255"/>
      <c r="OHP198" s="255"/>
      <c r="OHQ198" s="255"/>
      <c r="OHR198" s="255"/>
      <c r="OHS198" s="255"/>
      <c r="OHT198" s="255"/>
      <c r="OHU198" s="255"/>
      <c r="OHV198" s="255"/>
      <c r="OHW198" s="255"/>
      <c r="OHX198" s="255"/>
      <c r="OHY198" s="255"/>
      <c r="OHZ198" s="255"/>
      <c r="OIA198" s="255"/>
      <c r="OIB198" s="255"/>
      <c r="OIC198" s="255"/>
      <c r="OID198" s="255"/>
      <c r="OIE198" s="255"/>
      <c r="OIF198" s="255"/>
      <c r="OIG198" s="255"/>
      <c r="OIH198" s="255"/>
      <c r="OII198" s="255"/>
      <c r="OIJ198" s="255"/>
      <c r="OIK198" s="255"/>
      <c r="OIL198" s="255"/>
      <c r="OIM198" s="255"/>
      <c r="OIN198" s="255"/>
      <c r="OIO198" s="255"/>
      <c r="OIP198" s="255"/>
      <c r="OIQ198" s="255"/>
      <c r="OIR198" s="255"/>
      <c r="OIS198" s="255"/>
      <c r="OIT198" s="255"/>
      <c r="OIU198" s="255"/>
      <c r="OIV198" s="255"/>
      <c r="OIW198" s="255"/>
      <c r="OIX198" s="255"/>
      <c r="OIY198" s="255"/>
      <c r="OIZ198" s="255"/>
      <c r="OJA198" s="255"/>
      <c r="OJB198" s="255"/>
      <c r="OJC198" s="255"/>
      <c r="OJD198" s="255"/>
      <c r="OJE198" s="255"/>
      <c r="OJF198" s="255"/>
      <c r="OJG198" s="255"/>
      <c r="OJH198" s="255"/>
      <c r="OJI198" s="255"/>
      <c r="OJJ198" s="255"/>
      <c r="OJK198" s="255"/>
      <c r="OJL198" s="255"/>
      <c r="OJM198" s="255"/>
      <c r="OJN198" s="255"/>
      <c r="OJO198" s="255"/>
      <c r="OJP198" s="255"/>
      <c r="OJQ198" s="255"/>
      <c r="OJR198" s="255"/>
      <c r="OJS198" s="255"/>
      <c r="OJT198" s="255"/>
      <c r="OJU198" s="255"/>
      <c r="OJV198" s="255"/>
      <c r="OJW198" s="255"/>
      <c r="OJX198" s="255"/>
      <c r="OJY198" s="255"/>
      <c r="OJZ198" s="255"/>
      <c r="OKA198" s="255"/>
      <c r="OKB198" s="255"/>
      <c r="OKC198" s="255"/>
      <c r="OKD198" s="255"/>
      <c r="OKE198" s="255"/>
      <c r="OKF198" s="255"/>
      <c r="OKG198" s="255"/>
      <c r="OKH198" s="255"/>
      <c r="OKI198" s="255"/>
      <c r="OKJ198" s="255"/>
      <c r="OKK198" s="255"/>
      <c r="OKL198" s="255"/>
      <c r="OKM198" s="255"/>
      <c r="OKN198" s="255"/>
      <c r="OKO198" s="255"/>
      <c r="OKP198" s="255"/>
      <c r="OKQ198" s="255"/>
      <c r="OKR198" s="255"/>
      <c r="OKS198" s="255"/>
      <c r="OKT198" s="255"/>
      <c r="OKU198" s="255"/>
      <c r="OKV198" s="255"/>
      <c r="OKW198" s="255"/>
      <c r="OKX198" s="255"/>
      <c r="OKY198" s="255"/>
      <c r="OKZ198" s="255"/>
      <c r="OLA198" s="255"/>
      <c r="OLB198" s="255"/>
      <c r="OLC198" s="255"/>
      <c r="OLD198" s="255"/>
      <c r="OLE198" s="255"/>
      <c r="OLF198" s="255"/>
      <c r="OLG198" s="255"/>
      <c r="OLH198" s="255"/>
      <c r="OLI198" s="255"/>
      <c r="OLJ198" s="255"/>
      <c r="OLK198" s="255"/>
      <c r="OLL198" s="255"/>
      <c r="OLM198" s="255"/>
      <c r="OLN198" s="255"/>
      <c r="OLO198" s="255"/>
      <c r="OLP198" s="255"/>
      <c r="OLQ198" s="255"/>
      <c r="OLR198" s="255"/>
      <c r="OLS198" s="255"/>
      <c r="OLT198" s="255"/>
      <c r="OLU198" s="255"/>
      <c r="OLV198" s="255"/>
      <c r="OLW198" s="255"/>
      <c r="OLX198" s="255"/>
      <c r="OLY198" s="255"/>
      <c r="OLZ198" s="255"/>
      <c r="OMA198" s="255"/>
      <c r="OMB198" s="255"/>
      <c r="OMC198" s="255"/>
      <c r="OMD198" s="255"/>
      <c r="OME198" s="255"/>
      <c r="OMF198" s="255"/>
      <c r="OMG198" s="255"/>
      <c r="OMH198" s="255"/>
      <c r="OMI198" s="255"/>
      <c r="OMJ198" s="255"/>
      <c r="OMK198" s="255"/>
      <c r="OML198" s="255"/>
      <c r="OMM198" s="255"/>
      <c r="OMN198" s="255"/>
      <c r="OMO198" s="255"/>
      <c r="OMP198" s="255"/>
      <c r="OMQ198" s="255"/>
      <c r="OMR198" s="255"/>
      <c r="OMS198" s="255"/>
      <c r="OMT198" s="255"/>
      <c r="OMU198" s="255"/>
      <c r="OMV198" s="255"/>
      <c r="OMW198" s="255"/>
      <c r="OMX198" s="255"/>
      <c r="OMY198" s="255"/>
      <c r="OMZ198" s="255"/>
      <c r="ONA198" s="255"/>
      <c r="ONB198" s="255"/>
      <c r="ONC198" s="255"/>
      <c r="OND198" s="255"/>
      <c r="ONE198" s="255"/>
      <c r="ONF198" s="255"/>
      <c r="ONG198" s="255"/>
      <c r="ONH198" s="255"/>
      <c r="ONI198" s="255"/>
      <c r="ONJ198" s="255"/>
      <c r="ONK198" s="255"/>
      <c r="ONL198" s="255"/>
      <c r="ONM198" s="255"/>
      <c r="ONN198" s="255"/>
      <c r="ONO198" s="255"/>
      <c r="ONP198" s="255"/>
      <c r="ONQ198" s="255"/>
      <c r="ONR198" s="255"/>
      <c r="ONS198" s="255"/>
      <c r="ONT198" s="255"/>
      <c r="ONU198" s="255"/>
      <c r="ONV198" s="255"/>
      <c r="ONW198" s="255"/>
      <c r="ONX198" s="255"/>
      <c r="ONY198" s="255"/>
      <c r="ONZ198" s="255"/>
      <c r="OOA198" s="255"/>
      <c r="OOB198" s="255"/>
      <c r="OOC198" s="255"/>
      <c r="OOD198" s="255"/>
      <c r="OOE198" s="255"/>
      <c r="OOF198" s="255"/>
      <c r="OOG198" s="255"/>
      <c r="OOH198" s="255"/>
      <c r="OOI198" s="255"/>
      <c r="OOJ198" s="255"/>
      <c r="OOK198" s="255"/>
      <c r="OOL198" s="255"/>
      <c r="OOM198" s="255"/>
      <c r="OON198" s="255"/>
      <c r="OOO198" s="255"/>
      <c r="OOP198" s="255"/>
      <c r="OOQ198" s="255"/>
      <c r="OOR198" s="255"/>
      <c r="OOS198" s="255"/>
      <c r="OOT198" s="255"/>
      <c r="OOU198" s="255"/>
      <c r="OOV198" s="255"/>
      <c r="OOW198" s="255"/>
      <c r="OOX198" s="255"/>
      <c r="OOY198" s="255"/>
      <c r="OOZ198" s="255"/>
      <c r="OPA198" s="255"/>
      <c r="OPB198" s="255"/>
      <c r="OPC198" s="255"/>
      <c r="OPD198" s="255"/>
      <c r="OPE198" s="255"/>
      <c r="OPF198" s="255"/>
      <c r="OPG198" s="255"/>
      <c r="OPH198" s="255"/>
      <c r="OPI198" s="255"/>
      <c r="OPJ198" s="255"/>
      <c r="OPK198" s="255"/>
      <c r="OPL198" s="255"/>
      <c r="OPM198" s="255"/>
      <c r="OPN198" s="255"/>
      <c r="OPO198" s="255"/>
      <c r="OPP198" s="255"/>
      <c r="OPQ198" s="255"/>
      <c r="OPR198" s="255"/>
      <c r="OPS198" s="255"/>
      <c r="OPT198" s="255"/>
      <c r="OPU198" s="255"/>
      <c r="OPV198" s="255"/>
      <c r="OPW198" s="255"/>
      <c r="OPX198" s="255"/>
      <c r="OPY198" s="255"/>
      <c r="OPZ198" s="255"/>
      <c r="OQA198" s="255"/>
      <c r="OQB198" s="255"/>
      <c r="OQC198" s="255"/>
      <c r="OQD198" s="255"/>
      <c r="OQE198" s="255"/>
      <c r="OQF198" s="255"/>
      <c r="OQG198" s="255"/>
      <c r="OQH198" s="255"/>
      <c r="OQI198" s="255"/>
      <c r="OQJ198" s="255"/>
      <c r="OQK198" s="255"/>
      <c r="OQL198" s="255"/>
      <c r="OQM198" s="255"/>
      <c r="OQN198" s="255"/>
      <c r="OQO198" s="255"/>
      <c r="OQP198" s="255"/>
      <c r="OQQ198" s="255"/>
      <c r="OQR198" s="255"/>
      <c r="OQS198" s="255"/>
      <c r="OQT198" s="255"/>
      <c r="OQU198" s="255"/>
      <c r="OQV198" s="255"/>
      <c r="OQW198" s="255"/>
      <c r="OQX198" s="255"/>
      <c r="OQY198" s="255"/>
      <c r="OQZ198" s="255"/>
      <c r="ORA198" s="255"/>
      <c r="ORB198" s="255"/>
      <c r="ORC198" s="255"/>
      <c r="ORD198" s="255"/>
      <c r="ORE198" s="255"/>
      <c r="ORF198" s="255"/>
      <c r="ORG198" s="255"/>
      <c r="ORH198" s="255"/>
      <c r="ORI198" s="255"/>
      <c r="ORJ198" s="255"/>
      <c r="ORK198" s="255"/>
      <c r="ORL198" s="255"/>
      <c r="ORM198" s="255"/>
      <c r="ORN198" s="255"/>
      <c r="ORO198" s="255"/>
      <c r="ORP198" s="255"/>
      <c r="ORQ198" s="255"/>
      <c r="ORR198" s="255"/>
      <c r="ORS198" s="255"/>
      <c r="ORT198" s="255"/>
      <c r="ORU198" s="255"/>
      <c r="ORV198" s="255"/>
      <c r="ORW198" s="255"/>
      <c r="ORX198" s="255"/>
      <c r="ORY198" s="255"/>
      <c r="ORZ198" s="255"/>
      <c r="OSA198" s="255"/>
      <c r="OSB198" s="255"/>
      <c r="OSC198" s="255"/>
      <c r="OSD198" s="255"/>
      <c r="OSE198" s="255"/>
      <c r="OSF198" s="255"/>
      <c r="OSG198" s="255"/>
      <c r="OSH198" s="255"/>
      <c r="OSI198" s="255"/>
      <c r="OSJ198" s="255"/>
      <c r="OSK198" s="255"/>
      <c r="OSL198" s="255"/>
      <c r="OSM198" s="255"/>
      <c r="OSN198" s="255"/>
      <c r="OSO198" s="255"/>
      <c r="OSP198" s="255"/>
      <c r="OSQ198" s="255"/>
      <c r="OSR198" s="255"/>
      <c r="OSS198" s="255"/>
      <c r="OST198" s="255"/>
      <c r="OSU198" s="255"/>
      <c r="OSV198" s="255"/>
      <c r="OSW198" s="255"/>
      <c r="OSX198" s="255"/>
      <c r="OSY198" s="255"/>
      <c r="OSZ198" s="255"/>
      <c r="OTA198" s="255"/>
      <c r="OTB198" s="255"/>
      <c r="OTC198" s="255"/>
      <c r="OTD198" s="255"/>
      <c r="OTE198" s="255"/>
      <c r="OTF198" s="255"/>
      <c r="OTG198" s="255"/>
      <c r="OTH198" s="255"/>
      <c r="OTI198" s="255"/>
      <c r="OTJ198" s="255"/>
      <c r="OTK198" s="255"/>
      <c r="OTL198" s="255"/>
      <c r="OTM198" s="255"/>
      <c r="OTN198" s="255"/>
      <c r="OTO198" s="255"/>
      <c r="OTP198" s="255"/>
      <c r="OTQ198" s="255"/>
      <c r="OTR198" s="255"/>
      <c r="OTS198" s="255"/>
      <c r="OTT198" s="255"/>
      <c r="OTU198" s="255"/>
      <c r="OTV198" s="255"/>
      <c r="OTW198" s="255"/>
      <c r="OTX198" s="255"/>
      <c r="OTY198" s="255"/>
      <c r="OTZ198" s="255"/>
      <c r="OUA198" s="255"/>
      <c r="OUB198" s="255"/>
      <c r="OUC198" s="255"/>
      <c r="OUD198" s="255"/>
      <c r="OUE198" s="255"/>
      <c r="OUF198" s="255"/>
      <c r="OUG198" s="255"/>
      <c r="OUH198" s="255"/>
      <c r="OUI198" s="255"/>
      <c r="OUJ198" s="255"/>
      <c r="OUK198" s="255"/>
      <c r="OUL198" s="255"/>
      <c r="OUM198" s="255"/>
      <c r="OUN198" s="255"/>
      <c r="OUO198" s="255"/>
      <c r="OUP198" s="255"/>
      <c r="OUQ198" s="255"/>
      <c r="OUR198" s="255"/>
      <c r="OUS198" s="255"/>
      <c r="OUT198" s="255"/>
      <c r="OUU198" s="255"/>
      <c r="OUV198" s="255"/>
      <c r="OUW198" s="255"/>
      <c r="OUX198" s="255"/>
      <c r="OUY198" s="255"/>
      <c r="OUZ198" s="255"/>
      <c r="OVA198" s="255"/>
      <c r="OVB198" s="255"/>
      <c r="OVC198" s="255"/>
      <c r="OVD198" s="255"/>
      <c r="OVE198" s="255"/>
      <c r="OVF198" s="255"/>
      <c r="OVG198" s="255"/>
      <c r="OVH198" s="255"/>
      <c r="OVI198" s="255"/>
      <c r="OVJ198" s="255"/>
      <c r="OVK198" s="255"/>
      <c r="OVL198" s="255"/>
      <c r="OVM198" s="255"/>
      <c r="OVN198" s="255"/>
      <c r="OVO198" s="255"/>
      <c r="OVP198" s="255"/>
      <c r="OVQ198" s="255"/>
      <c r="OVR198" s="255"/>
      <c r="OVS198" s="255"/>
      <c r="OVT198" s="255"/>
      <c r="OVU198" s="255"/>
      <c r="OVV198" s="255"/>
      <c r="OVW198" s="255"/>
      <c r="OVX198" s="255"/>
      <c r="OVY198" s="255"/>
      <c r="OVZ198" s="255"/>
      <c r="OWA198" s="255"/>
      <c r="OWB198" s="255"/>
      <c r="OWC198" s="255"/>
      <c r="OWD198" s="255"/>
      <c r="OWE198" s="255"/>
      <c r="OWF198" s="255"/>
      <c r="OWG198" s="255"/>
      <c r="OWH198" s="255"/>
      <c r="OWI198" s="255"/>
      <c r="OWJ198" s="255"/>
      <c r="OWK198" s="255"/>
      <c r="OWL198" s="255"/>
      <c r="OWM198" s="255"/>
      <c r="OWN198" s="255"/>
      <c r="OWO198" s="255"/>
      <c r="OWP198" s="255"/>
      <c r="OWQ198" s="255"/>
      <c r="OWR198" s="255"/>
      <c r="OWS198" s="255"/>
      <c r="OWT198" s="255"/>
      <c r="OWU198" s="255"/>
      <c r="OWV198" s="255"/>
      <c r="OWW198" s="255"/>
      <c r="OWX198" s="255"/>
      <c r="OWY198" s="255"/>
      <c r="OWZ198" s="255"/>
      <c r="OXA198" s="255"/>
      <c r="OXB198" s="255"/>
      <c r="OXC198" s="255"/>
      <c r="OXD198" s="255"/>
      <c r="OXE198" s="255"/>
      <c r="OXF198" s="255"/>
      <c r="OXG198" s="255"/>
      <c r="OXH198" s="255"/>
      <c r="OXI198" s="255"/>
      <c r="OXJ198" s="255"/>
      <c r="OXK198" s="255"/>
      <c r="OXL198" s="255"/>
      <c r="OXM198" s="255"/>
      <c r="OXN198" s="255"/>
      <c r="OXO198" s="255"/>
      <c r="OXP198" s="255"/>
      <c r="OXQ198" s="255"/>
      <c r="OXR198" s="255"/>
      <c r="OXS198" s="255"/>
      <c r="OXT198" s="255"/>
      <c r="OXU198" s="255"/>
      <c r="OXV198" s="255"/>
      <c r="OXW198" s="255"/>
      <c r="OXX198" s="255"/>
      <c r="OXY198" s="255"/>
      <c r="OXZ198" s="255"/>
      <c r="OYA198" s="255"/>
      <c r="OYB198" s="255"/>
      <c r="OYC198" s="255"/>
      <c r="OYD198" s="255"/>
      <c r="OYE198" s="255"/>
      <c r="OYF198" s="255"/>
      <c r="OYG198" s="255"/>
      <c r="OYH198" s="255"/>
      <c r="OYI198" s="255"/>
      <c r="OYJ198" s="255"/>
      <c r="OYK198" s="255"/>
      <c r="OYL198" s="255"/>
      <c r="OYM198" s="255"/>
      <c r="OYN198" s="255"/>
      <c r="OYO198" s="255"/>
      <c r="OYP198" s="255"/>
      <c r="OYQ198" s="255"/>
      <c r="OYR198" s="255"/>
      <c r="OYS198" s="255"/>
      <c r="OYT198" s="255"/>
      <c r="OYU198" s="255"/>
      <c r="OYV198" s="255"/>
      <c r="OYW198" s="255"/>
      <c r="OYX198" s="255"/>
      <c r="OYY198" s="255"/>
      <c r="OYZ198" s="255"/>
      <c r="OZA198" s="255"/>
      <c r="OZB198" s="255"/>
      <c r="OZC198" s="255"/>
      <c r="OZD198" s="255"/>
      <c r="OZE198" s="255"/>
      <c r="OZF198" s="255"/>
      <c r="OZG198" s="255"/>
      <c r="OZH198" s="255"/>
      <c r="OZI198" s="255"/>
      <c r="OZJ198" s="255"/>
      <c r="OZK198" s="255"/>
      <c r="OZL198" s="255"/>
      <c r="OZM198" s="255"/>
      <c r="OZN198" s="255"/>
      <c r="OZO198" s="255"/>
      <c r="OZP198" s="255"/>
      <c r="OZQ198" s="255"/>
      <c r="OZR198" s="255"/>
      <c r="OZS198" s="255"/>
      <c r="OZT198" s="255"/>
      <c r="OZU198" s="255"/>
      <c r="OZV198" s="255"/>
      <c r="OZW198" s="255"/>
      <c r="OZX198" s="255"/>
      <c r="OZY198" s="255"/>
      <c r="OZZ198" s="255"/>
      <c r="PAA198" s="255"/>
      <c r="PAB198" s="255"/>
      <c r="PAC198" s="255"/>
      <c r="PAD198" s="255"/>
      <c r="PAE198" s="255"/>
      <c r="PAF198" s="255"/>
      <c r="PAG198" s="255"/>
      <c r="PAH198" s="255"/>
      <c r="PAI198" s="255"/>
      <c r="PAJ198" s="255"/>
      <c r="PAK198" s="255"/>
      <c r="PAL198" s="255"/>
      <c r="PAM198" s="255"/>
      <c r="PAN198" s="255"/>
      <c r="PAO198" s="255"/>
      <c r="PAP198" s="255"/>
      <c r="PAQ198" s="255"/>
      <c r="PAR198" s="255"/>
      <c r="PAS198" s="255"/>
      <c r="PAT198" s="255"/>
      <c r="PAU198" s="255"/>
      <c r="PAV198" s="255"/>
      <c r="PAW198" s="255"/>
      <c r="PAX198" s="255"/>
      <c r="PAY198" s="255"/>
      <c r="PAZ198" s="255"/>
      <c r="PBA198" s="255"/>
      <c r="PBB198" s="255"/>
      <c r="PBC198" s="255"/>
      <c r="PBD198" s="255"/>
      <c r="PBE198" s="255"/>
      <c r="PBF198" s="255"/>
      <c r="PBG198" s="255"/>
      <c r="PBH198" s="255"/>
      <c r="PBI198" s="255"/>
      <c r="PBJ198" s="255"/>
      <c r="PBK198" s="255"/>
      <c r="PBL198" s="255"/>
      <c r="PBM198" s="255"/>
      <c r="PBN198" s="255"/>
      <c r="PBO198" s="255"/>
      <c r="PBP198" s="255"/>
      <c r="PBQ198" s="255"/>
      <c r="PBR198" s="255"/>
      <c r="PBS198" s="255"/>
      <c r="PBT198" s="255"/>
      <c r="PBU198" s="255"/>
      <c r="PBV198" s="255"/>
      <c r="PBW198" s="255"/>
      <c r="PBX198" s="255"/>
      <c r="PBY198" s="255"/>
      <c r="PBZ198" s="255"/>
      <c r="PCA198" s="255"/>
      <c r="PCB198" s="255"/>
      <c r="PCC198" s="255"/>
      <c r="PCD198" s="255"/>
      <c r="PCE198" s="255"/>
      <c r="PCF198" s="255"/>
      <c r="PCG198" s="255"/>
      <c r="PCH198" s="255"/>
      <c r="PCI198" s="255"/>
      <c r="PCJ198" s="255"/>
      <c r="PCK198" s="255"/>
      <c r="PCL198" s="255"/>
      <c r="PCM198" s="255"/>
      <c r="PCN198" s="255"/>
      <c r="PCO198" s="255"/>
      <c r="PCP198" s="255"/>
      <c r="PCQ198" s="255"/>
      <c r="PCR198" s="255"/>
      <c r="PCS198" s="255"/>
      <c r="PCT198" s="255"/>
      <c r="PCU198" s="255"/>
      <c r="PCV198" s="255"/>
      <c r="PCW198" s="255"/>
      <c r="PCX198" s="255"/>
      <c r="PCY198" s="255"/>
      <c r="PCZ198" s="255"/>
      <c r="PDA198" s="255"/>
      <c r="PDB198" s="255"/>
      <c r="PDC198" s="255"/>
      <c r="PDD198" s="255"/>
      <c r="PDE198" s="255"/>
      <c r="PDF198" s="255"/>
      <c r="PDG198" s="255"/>
      <c r="PDH198" s="255"/>
      <c r="PDI198" s="255"/>
      <c r="PDJ198" s="255"/>
      <c r="PDK198" s="255"/>
      <c r="PDL198" s="255"/>
      <c r="PDM198" s="255"/>
      <c r="PDN198" s="255"/>
      <c r="PDO198" s="255"/>
      <c r="PDP198" s="255"/>
      <c r="PDQ198" s="255"/>
      <c r="PDR198" s="255"/>
      <c r="PDS198" s="255"/>
      <c r="PDT198" s="255"/>
      <c r="PDU198" s="255"/>
      <c r="PDV198" s="255"/>
      <c r="PDW198" s="255"/>
      <c r="PDX198" s="255"/>
      <c r="PDY198" s="255"/>
      <c r="PDZ198" s="255"/>
      <c r="PEA198" s="255"/>
      <c r="PEB198" s="255"/>
      <c r="PEC198" s="255"/>
      <c r="PED198" s="255"/>
      <c r="PEE198" s="255"/>
      <c r="PEF198" s="255"/>
      <c r="PEG198" s="255"/>
      <c r="PEH198" s="255"/>
      <c r="PEI198" s="255"/>
      <c r="PEJ198" s="255"/>
      <c r="PEK198" s="255"/>
      <c r="PEL198" s="255"/>
      <c r="PEM198" s="255"/>
      <c r="PEN198" s="255"/>
      <c r="PEO198" s="255"/>
      <c r="PEP198" s="255"/>
      <c r="PEQ198" s="255"/>
      <c r="PER198" s="255"/>
      <c r="PES198" s="255"/>
      <c r="PET198" s="255"/>
      <c r="PEU198" s="255"/>
      <c r="PEV198" s="255"/>
      <c r="PEW198" s="255"/>
      <c r="PEX198" s="255"/>
      <c r="PEY198" s="255"/>
      <c r="PEZ198" s="255"/>
      <c r="PFA198" s="255"/>
      <c r="PFB198" s="255"/>
      <c r="PFC198" s="255"/>
      <c r="PFD198" s="255"/>
      <c r="PFE198" s="255"/>
      <c r="PFF198" s="255"/>
      <c r="PFG198" s="255"/>
      <c r="PFH198" s="255"/>
      <c r="PFI198" s="255"/>
      <c r="PFJ198" s="255"/>
      <c r="PFK198" s="255"/>
      <c r="PFL198" s="255"/>
      <c r="PFM198" s="255"/>
      <c r="PFN198" s="255"/>
      <c r="PFO198" s="255"/>
      <c r="PFP198" s="255"/>
      <c r="PFQ198" s="255"/>
      <c r="PFR198" s="255"/>
      <c r="PFS198" s="255"/>
      <c r="PFT198" s="255"/>
      <c r="PFU198" s="255"/>
      <c r="PFV198" s="255"/>
      <c r="PFW198" s="255"/>
      <c r="PFX198" s="255"/>
      <c r="PFY198" s="255"/>
      <c r="PFZ198" s="255"/>
      <c r="PGA198" s="255"/>
      <c r="PGB198" s="255"/>
      <c r="PGC198" s="255"/>
      <c r="PGD198" s="255"/>
      <c r="PGE198" s="255"/>
      <c r="PGF198" s="255"/>
      <c r="PGG198" s="255"/>
      <c r="PGH198" s="255"/>
      <c r="PGI198" s="255"/>
      <c r="PGJ198" s="255"/>
      <c r="PGK198" s="255"/>
      <c r="PGL198" s="255"/>
      <c r="PGM198" s="255"/>
      <c r="PGN198" s="255"/>
      <c r="PGO198" s="255"/>
      <c r="PGP198" s="255"/>
      <c r="PGQ198" s="255"/>
      <c r="PGR198" s="255"/>
      <c r="PGS198" s="255"/>
      <c r="PGT198" s="255"/>
      <c r="PGU198" s="255"/>
      <c r="PGV198" s="255"/>
      <c r="PGW198" s="255"/>
      <c r="PGX198" s="255"/>
      <c r="PGY198" s="255"/>
      <c r="PGZ198" s="255"/>
      <c r="PHA198" s="255"/>
      <c r="PHB198" s="255"/>
      <c r="PHC198" s="255"/>
      <c r="PHD198" s="255"/>
      <c r="PHE198" s="255"/>
      <c r="PHF198" s="255"/>
      <c r="PHG198" s="255"/>
      <c r="PHH198" s="255"/>
      <c r="PHI198" s="255"/>
      <c r="PHJ198" s="255"/>
      <c r="PHK198" s="255"/>
      <c r="PHL198" s="255"/>
      <c r="PHM198" s="255"/>
      <c r="PHN198" s="255"/>
      <c r="PHO198" s="255"/>
      <c r="PHP198" s="255"/>
      <c r="PHQ198" s="255"/>
      <c r="PHR198" s="255"/>
      <c r="PHS198" s="255"/>
      <c r="PHT198" s="255"/>
      <c r="PHU198" s="255"/>
      <c r="PHV198" s="255"/>
      <c r="PHW198" s="255"/>
      <c r="PHX198" s="255"/>
      <c r="PHY198" s="255"/>
      <c r="PHZ198" s="255"/>
      <c r="PIA198" s="255"/>
      <c r="PIB198" s="255"/>
      <c r="PIC198" s="255"/>
      <c r="PID198" s="255"/>
      <c r="PIE198" s="255"/>
      <c r="PIF198" s="255"/>
      <c r="PIG198" s="255"/>
      <c r="PIH198" s="255"/>
      <c r="PII198" s="255"/>
      <c r="PIJ198" s="255"/>
      <c r="PIK198" s="255"/>
      <c r="PIL198" s="255"/>
      <c r="PIM198" s="255"/>
      <c r="PIN198" s="255"/>
      <c r="PIO198" s="255"/>
      <c r="PIP198" s="255"/>
      <c r="PIQ198" s="255"/>
      <c r="PIR198" s="255"/>
      <c r="PIS198" s="255"/>
      <c r="PIT198" s="255"/>
      <c r="PIU198" s="255"/>
      <c r="PIV198" s="255"/>
      <c r="PIW198" s="255"/>
      <c r="PIX198" s="255"/>
      <c r="PIY198" s="255"/>
      <c r="PIZ198" s="255"/>
      <c r="PJA198" s="255"/>
      <c r="PJB198" s="255"/>
      <c r="PJC198" s="255"/>
      <c r="PJD198" s="255"/>
      <c r="PJE198" s="255"/>
      <c r="PJF198" s="255"/>
      <c r="PJG198" s="255"/>
      <c r="PJH198" s="255"/>
      <c r="PJI198" s="255"/>
      <c r="PJJ198" s="255"/>
      <c r="PJK198" s="255"/>
      <c r="PJL198" s="255"/>
      <c r="PJM198" s="255"/>
      <c r="PJN198" s="255"/>
      <c r="PJO198" s="255"/>
      <c r="PJP198" s="255"/>
      <c r="PJQ198" s="255"/>
      <c r="PJR198" s="255"/>
      <c r="PJS198" s="255"/>
      <c r="PJT198" s="255"/>
      <c r="PJU198" s="255"/>
      <c r="PJV198" s="255"/>
      <c r="PJW198" s="255"/>
      <c r="PJX198" s="255"/>
      <c r="PJY198" s="255"/>
      <c r="PJZ198" s="255"/>
      <c r="PKA198" s="255"/>
      <c r="PKB198" s="255"/>
      <c r="PKC198" s="255"/>
      <c r="PKD198" s="255"/>
      <c r="PKE198" s="255"/>
      <c r="PKF198" s="255"/>
      <c r="PKG198" s="255"/>
      <c r="PKH198" s="255"/>
      <c r="PKI198" s="255"/>
      <c r="PKJ198" s="255"/>
      <c r="PKK198" s="255"/>
      <c r="PKL198" s="255"/>
      <c r="PKM198" s="255"/>
      <c r="PKN198" s="255"/>
      <c r="PKO198" s="255"/>
      <c r="PKP198" s="255"/>
      <c r="PKQ198" s="255"/>
      <c r="PKR198" s="255"/>
      <c r="PKS198" s="255"/>
      <c r="PKT198" s="255"/>
      <c r="PKU198" s="255"/>
      <c r="PKV198" s="255"/>
      <c r="PKW198" s="255"/>
      <c r="PKX198" s="255"/>
      <c r="PKY198" s="255"/>
      <c r="PKZ198" s="255"/>
      <c r="PLA198" s="255"/>
      <c r="PLB198" s="255"/>
      <c r="PLC198" s="255"/>
      <c r="PLD198" s="255"/>
      <c r="PLE198" s="255"/>
      <c r="PLF198" s="255"/>
      <c r="PLG198" s="255"/>
      <c r="PLH198" s="255"/>
      <c r="PLI198" s="255"/>
      <c r="PLJ198" s="255"/>
      <c r="PLK198" s="255"/>
      <c r="PLL198" s="255"/>
      <c r="PLM198" s="255"/>
      <c r="PLN198" s="255"/>
      <c r="PLO198" s="255"/>
      <c r="PLP198" s="255"/>
      <c r="PLQ198" s="255"/>
      <c r="PLR198" s="255"/>
      <c r="PLS198" s="255"/>
      <c r="PLT198" s="255"/>
      <c r="PLU198" s="255"/>
      <c r="PLV198" s="255"/>
      <c r="PLW198" s="255"/>
      <c r="PLX198" s="255"/>
      <c r="PLY198" s="255"/>
      <c r="PLZ198" s="255"/>
      <c r="PMA198" s="255"/>
      <c r="PMB198" s="255"/>
      <c r="PMC198" s="255"/>
      <c r="PMD198" s="255"/>
      <c r="PME198" s="255"/>
      <c r="PMF198" s="255"/>
      <c r="PMG198" s="255"/>
      <c r="PMH198" s="255"/>
      <c r="PMI198" s="255"/>
      <c r="PMJ198" s="255"/>
      <c r="PMK198" s="255"/>
      <c r="PML198" s="255"/>
      <c r="PMM198" s="255"/>
      <c r="PMN198" s="255"/>
      <c r="PMO198" s="255"/>
      <c r="PMP198" s="255"/>
      <c r="PMQ198" s="255"/>
      <c r="PMR198" s="255"/>
      <c r="PMS198" s="255"/>
      <c r="PMT198" s="255"/>
      <c r="PMU198" s="255"/>
      <c r="PMV198" s="255"/>
      <c r="PMW198" s="255"/>
      <c r="PMX198" s="255"/>
      <c r="PMY198" s="255"/>
      <c r="PMZ198" s="255"/>
      <c r="PNA198" s="255"/>
      <c r="PNB198" s="255"/>
      <c r="PNC198" s="255"/>
      <c r="PND198" s="255"/>
      <c r="PNE198" s="255"/>
      <c r="PNF198" s="255"/>
      <c r="PNG198" s="255"/>
      <c r="PNH198" s="255"/>
      <c r="PNI198" s="255"/>
      <c r="PNJ198" s="255"/>
      <c r="PNK198" s="255"/>
      <c r="PNL198" s="255"/>
      <c r="PNM198" s="255"/>
      <c r="PNN198" s="255"/>
      <c r="PNO198" s="255"/>
      <c r="PNP198" s="255"/>
      <c r="PNQ198" s="255"/>
      <c r="PNR198" s="255"/>
      <c r="PNS198" s="255"/>
      <c r="PNT198" s="255"/>
      <c r="PNU198" s="255"/>
      <c r="PNV198" s="255"/>
      <c r="PNW198" s="255"/>
      <c r="PNX198" s="255"/>
      <c r="PNY198" s="255"/>
      <c r="PNZ198" s="255"/>
      <c r="POA198" s="255"/>
      <c r="POB198" s="255"/>
      <c r="POC198" s="255"/>
      <c r="POD198" s="255"/>
      <c r="POE198" s="255"/>
      <c r="POF198" s="255"/>
      <c r="POG198" s="255"/>
      <c r="POH198" s="255"/>
      <c r="POI198" s="255"/>
      <c r="POJ198" s="255"/>
      <c r="POK198" s="255"/>
      <c r="POL198" s="255"/>
      <c r="POM198" s="255"/>
      <c r="PON198" s="255"/>
      <c r="POO198" s="255"/>
      <c r="POP198" s="255"/>
      <c r="POQ198" s="255"/>
      <c r="POR198" s="255"/>
      <c r="POS198" s="255"/>
      <c r="POT198" s="255"/>
      <c r="POU198" s="255"/>
      <c r="POV198" s="255"/>
      <c r="POW198" s="255"/>
      <c r="POX198" s="255"/>
      <c r="POY198" s="255"/>
      <c r="POZ198" s="255"/>
      <c r="PPA198" s="255"/>
      <c r="PPB198" s="255"/>
      <c r="PPC198" s="255"/>
      <c r="PPD198" s="255"/>
      <c r="PPE198" s="255"/>
      <c r="PPF198" s="255"/>
      <c r="PPG198" s="255"/>
      <c r="PPH198" s="255"/>
      <c r="PPI198" s="255"/>
      <c r="PPJ198" s="255"/>
      <c r="PPK198" s="255"/>
      <c r="PPL198" s="255"/>
      <c r="PPM198" s="255"/>
      <c r="PPN198" s="255"/>
      <c r="PPO198" s="255"/>
      <c r="PPP198" s="255"/>
      <c r="PPQ198" s="255"/>
      <c r="PPR198" s="255"/>
      <c r="PPS198" s="255"/>
      <c r="PPT198" s="255"/>
      <c r="PPU198" s="255"/>
      <c r="PPV198" s="255"/>
      <c r="PPW198" s="255"/>
      <c r="PPX198" s="255"/>
      <c r="PPY198" s="255"/>
      <c r="PPZ198" s="255"/>
      <c r="PQA198" s="255"/>
      <c r="PQB198" s="255"/>
      <c r="PQC198" s="255"/>
      <c r="PQD198" s="255"/>
      <c r="PQE198" s="255"/>
      <c r="PQF198" s="255"/>
      <c r="PQG198" s="255"/>
      <c r="PQH198" s="255"/>
      <c r="PQI198" s="255"/>
      <c r="PQJ198" s="255"/>
      <c r="PQK198" s="255"/>
      <c r="PQL198" s="255"/>
      <c r="PQM198" s="255"/>
      <c r="PQN198" s="255"/>
      <c r="PQO198" s="255"/>
      <c r="PQP198" s="255"/>
      <c r="PQQ198" s="255"/>
      <c r="PQR198" s="255"/>
      <c r="PQS198" s="255"/>
      <c r="PQT198" s="255"/>
      <c r="PQU198" s="255"/>
      <c r="PQV198" s="255"/>
      <c r="PQW198" s="255"/>
      <c r="PQX198" s="255"/>
      <c r="PQY198" s="255"/>
      <c r="PQZ198" s="255"/>
      <c r="PRA198" s="255"/>
      <c r="PRB198" s="255"/>
      <c r="PRC198" s="255"/>
      <c r="PRD198" s="255"/>
      <c r="PRE198" s="255"/>
      <c r="PRF198" s="255"/>
      <c r="PRG198" s="255"/>
      <c r="PRH198" s="255"/>
      <c r="PRI198" s="255"/>
      <c r="PRJ198" s="255"/>
      <c r="PRK198" s="255"/>
      <c r="PRL198" s="255"/>
      <c r="PRM198" s="255"/>
      <c r="PRN198" s="255"/>
      <c r="PRO198" s="255"/>
      <c r="PRP198" s="255"/>
      <c r="PRQ198" s="255"/>
      <c r="PRR198" s="255"/>
      <c r="PRS198" s="255"/>
      <c r="PRT198" s="255"/>
      <c r="PRU198" s="255"/>
      <c r="PRV198" s="255"/>
      <c r="PRW198" s="255"/>
      <c r="PRX198" s="255"/>
      <c r="PRY198" s="255"/>
      <c r="PRZ198" s="255"/>
      <c r="PSA198" s="255"/>
      <c r="PSB198" s="255"/>
      <c r="PSC198" s="255"/>
      <c r="PSD198" s="255"/>
      <c r="PSE198" s="255"/>
      <c r="PSF198" s="255"/>
      <c r="PSG198" s="255"/>
      <c r="PSH198" s="255"/>
      <c r="PSI198" s="255"/>
      <c r="PSJ198" s="255"/>
      <c r="PSK198" s="255"/>
      <c r="PSL198" s="255"/>
      <c r="PSM198" s="255"/>
      <c r="PSN198" s="255"/>
      <c r="PSO198" s="255"/>
      <c r="PSP198" s="255"/>
      <c r="PSQ198" s="255"/>
      <c r="PSR198" s="255"/>
      <c r="PSS198" s="255"/>
      <c r="PST198" s="255"/>
      <c r="PSU198" s="255"/>
      <c r="PSV198" s="255"/>
      <c r="PSW198" s="255"/>
      <c r="PSX198" s="255"/>
      <c r="PSY198" s="255"/>
      <c r="PSZ198" s="255"/>
      <c r="PTA198" s="255"/>
      <c r="PTB198" s="255"/>
      <c r="PTC198" s="255"/>
      <c r="PTD198" s="255"/>
      <c r="PTE198" s="255"/>
      <c r="PTF198" s="255"/>
      <c r="PTG198" s="255"/>
      <c r="PTH198" s="255"/>
      <c r="PTI198" s="255"/>
      <c r="PTJ198" s="255"/>
      <c r="PTK198" s="255"/>
      <c r="PTL198" s="255"/>
      <c r="PTM198" s="255"/>
      <c r="PTN198" s="255"/>
      <c r="PTO198" s="255"/>
      <c r="PTP198" s="255"/>
      <c r="PTQ198" s="255"/>
      <c r="PTR198" s="255"/>
      <c r="PTS198" s="255"/>
      <c r="PTT198" s="255"/>
      <c r="PTU198" s="255"/>
      <c r="PTV198" s="255"/>
      <c r="PTW198" s="255"/>
      <c r="PTX198" s="255"/>
      <c r="PTY198" s="255"/>
      <c r="PTZ198" s="255"/>
      <c r="PUA198" s="255"/>
      <c r="PUB198" s="255"/>
      <c r="PUC198" s="255"/>
      <c r="PUD198" s="255"/>
      <c r="PUE198" s="255"/>
      <c r="PUF198" s="255"/>
      <c r="PUG198" s="255"/>
      <c r="PUH198" s="255"/>
      <c r="PUI198" s="255"/>
      <c r="PUJ198" s="255"/>
      <c r="PUK198" s="255"/>
      <c r="PUL198" s="255"/>
      <c r="PUM198" s="255"/>
      <c r="PUN198" s="255"/>
      <c r="PUO198" s="255"/>
      <c r="PUP198" s="255"/>
      <c r="PUQ198" s="255"/>
      <c r="PUR198" s="255"/>
      <c r="PUS198" s="255"/>
      <c r="PUT198" s="255"/>
      <c r="PUU198" s="255"/>
      <c r="PUV198" s="255"/>
      <c r="PUW198" s="255"/>
      <c r="PUX198" s="255"/>
      <c r="PUY198" s="255"/>
      <c r="PUZ198" s="255"/>
      <c r="PVA198" s="255"/>
      <c r="PVB198" s="255"/>
      <c r="PVC198" s="255"/>
      <c r="PVD198" s="255"/>
      <c r="PVE198" s="255"/>
      <c r="PVF198" s="255"/>
      <c r="PVG198" s="255"/>
      <c r="PVH198" s="255"/>
      <c r="PVI198" s="255"/>
      <c r="PVJ198" s="255"/>
      <c r="PVK198" s="255"/>
      <c r="PVL198" s="255"/>
      <c r="PVM198" s="255"/>
      <c r="PVN198" s="255"/>
      <c r="PVO198" s="255"/>
      <c r="PVP198" s="255"/>
      <c r="PVQ198" s="255"/>
      <c r="PVR198" s="255"/>
      <c r="PVS198" s="255"/>
      <c r="PVT198" s="255"/>
      <c r="PVU198" s="255"/>
      <c r="PVV198" s="255"/>
      <c r="PVW198" s="255"/>
      <c r="PVX198" s="255"/>
      <c r="PVY198" s="255"/>
      <c r="PVZ198" s="255"/>
      <c r="PWA198" s="255"/>
      <c r="PWB198" s="255"/>
      <c r="PWC198" s="255"/>
      <c r="PWD198" s="255"/>
      <c r="PWE198" s="255"/>
      <c r="PWF198" s="255"/>
      <c r="PWG198" s="255"/>
      <c r="PWH198" s="255"/>
      <c r="PWI198" s="255"/>
      <c r="PWJ198" s="255"/>
      <c r="PWK198" s="255"/>
      <c r="PWL198" s="255"/>
      <c r="PWM198" s="255"/>
      <c r="PWN198" s="255"/>
      <c r="PWO198" s="255"/>
      <c r="PWP198" s="255"/>
      <c r="PWQ198" s="255"/>
      <c r="PWR198" s="255"/>
      <c r="PWS198" s="255"/>
      <c r="PWT198" s="255"/>
      <c r="PWU198" s="255"/>
      <c r="PWV198" s="255"/>
      <c r="PWW198" s="255"/>
      <c r="PWX198" s="255"/>
      <c r="PWY198" s="255"/>
      <c r="PWZ198" s="255"/>
      <c r="PXA198" s="255"/>
      <c r="PXB198" s="255"/>
      <c r="PXC198" s="255"/>
      <c r="PXD198" s="255"/>
      <c r="PXE198" s="255"/>
      <c r="PXF198" s="255"/>
      <c r="PXG198" s="255"/>
      <c r="PXH198" s="255"/>
      <c r="PXI198" s="255"/>
      <c r="PXJ198" s="255"/>
      <c r="PXK198" s="255"/>
      <c r="PXL198" s="255"/>
      <c r="PXM198" s="255"/>
      <c r="PXN198" s="255"/>
      <c r="PXO198" s="255"/>
      <c r="PXP198" s="255"/>
      <c r="PXQ198" s="255"/>
      <c r="PXR198" s="255"/>
      <c r="PXS198" s="255"/>
      <c r="PXT198" s="255"/>
      <c r="PXU198" s="255"/>
      <c r="PXV198" s="255"/>
      <c r="PXW198" s="255"/>
      <c r="PXX198" s="255"/>
      <c r="PXY198" s="255"/>
      <c r="PXZ198" s="255"/>
      <c r="PYA198" s="255"/>
      <c r="PYB198" s="255"/>
      <c r="PYC198" s="255"/>
      <c r="PYD198" s="255"/>
      <c r="PYE198" s="255"/>
      <c r="PYF198" s="255"/>
      <c r="PYG198" s="255"/>
      <c r="PYH198" s="255"/>
      <c r="PYI198" s="255"/>
      <c r="PYJ198" s="255"/>
      <c r="PYK198" s="255"/>
      <c r="PYL198" s="255"/>
      <c r="PYM198" s="255"/>
      <c r="PYN198" s="255"/>
      <c r="PYO198" s="255"/>
      <c r="PYP198" s="255"/>
      <c r="PYQ198" s="255"/>
      <c r="PYR198" s="255"/>
      <c r="PYS198" s="255"/>
      <c r="PYT198" s="255"/>
      <c r="PYU198" s="255"/>
      <c r="PYV198" s="255"/>
      <c r="PYW198" s="255"/>
      <c r="PYX198" s="255"/>
      <c r="PYY198" s="255"/>
      <c r="PYZ198" s="255"/>
      <c r="PZA198" s="255"/>
      <c r="PZB198" s="255"/>
      <c r="PZC198" s="255"/>
      <c r="PZD198" s="255"/>
      <c r="PZE198" s="255"/>
      <c r="PZF198" s="255"/>
      <c r="PZG198" s="255"/>
      <c r="PZH198" s="255"/>
      <c r="PZI198" s="255"/>
      <c r="PZJ198" s="255"/>
      <c r="PZK198" s="255"/>
      <c r="PZL198" s="255"/>
      <c r="PZM198" s="255"/>
      <c r="PZN198" s="255"/>
      <c r="PZO198" s="255"/>
      <c r="PZP198" s="255"/>
      <c r="PZQ198" s="255"/>
      <c r="PZR198" s="255"/>
      <c r="PZS198" s="255"/>
      <c r="PZT198" s="255"/>
      <c r="PZU198" s="255"/>
      <c r="PZV198" s="255"/>
      <c r="PZW198" s="255"/>
      <c r="PZX198" s="255"/>
      <c r="PZY198" s="255"/>
      <c r="PZZ198" s="255"/>
      <c r="QAA198" s="255"/>
      <c r="QAB198" s="255"/>
      <c r="QAC198" s="255"/>
      <c r="QAD198" s="255"/>
      <c r="QAE198" s="255"/>
      <c r="QAF198" s="255"/>
      <c r="QAG198" s="255"/>
      <c r="QAH198" s="255"/>
      <c r="QAI198" s="255"/>
      <c r="QAJ198" s="255"/>
      <c r="QAK198" s="255"/>
      <c r="QAL198" s="255"/>
      <c r="QAM198" s="255"/>
      <c r="QAN198" s="255"/>
      <c r="QAO198" s="255"/>
      <c r="QAP198" s="255"/>
      <c r="QAQ198" s="255"/>
      <c r="QAR198" s="255"/>
      <c r="QAS198" s="255"/>
      <c r="QAT198" s="255"/>
      <c r="QAU198" s="255"/>
      <c r="QAV198" s="255"/>
      <c r="QAW198" s="255"/>
      <c r="QAX198" s="255"/>
      <c r="QAY198" s="255"/>
      <c r="QAZ198" s="255"/>
      <c r="QBA198" s="255"/>
      <c r="QBB198" s="255"/>
      <c r="QBC198" s="255"/>
      <c r="QBD198" s="255"/>
      <c r="QBE198" s="255"/>
      <c r="QBF198" s="255"/>
      <c r="QBG198" s="255"/>
      <c r="QBH198" s="255"/>
      <c r="QBI198" s="255"/>
      <c r="QBJ198" s="255"/>
      <c r="QBK198" s="255"/>
      <c r="QBL198" s="255"/>
      <c r="QBM198" s="255"/>
      <c r="QBN198" s="255"/>
      <c r="QBO198" s="255"/>
      <c r="QBP198" s="255"/>
      <c r="QBQ198" s="255"/>
      <c r="QBR198" s="255"/>
      <c r="QBS198" s="255"/>
      <c r="QBT198" s="255"/>
      <c r="QBU198" s="255"/>
      <c r="QBV198" s="255"/>
      <c r="QBW198" s="255"/>
      <c r="QBX198" s="255"/>
      <c r="QBY198" s="255"/>
      <c r="QBZ198" s="255"/>
      <c r="QCA198" s="255"/>
      <c r="QCB198" s="255"/>
      <c r="QCC198" s="255"/>
      <c r="QCD198" s="255"/>
      <c r="QCE198" s="255"/>
      <c r="QCF198" s="255"/>
      <c r="QCG198" s="255"/>
      <c r="QCH198" s="255"/>
      <c r="QCI198" s="255"/>
      <c r="QCJ198" s="255"/>
      <c r="QCK198" s="255"/>
      <c r="QCL198" s="255"/>
      <c r="QCM198" s="255"/>
      <c r="QCN198" s="255"/>
      <c r="QCO198" s="255"/>
      <c r="QCP198" s="255"/>
      <c r="QCQ198" s="255"/>
      <c r="QCR198" s="255"/>
      <c r="QCS198" s="255"/>
      <c r="QCT198" s="255"/>
      <c r="QCU198" s="255"/>
      <c r="QCV198" s="255"/>
      <c r="QCW198" s="255"/>
      <c r="QCX198" s="255"/>
      <c r="QCY198" s="255"/>
      <c r="QCZ198" s="255"/>
      <c r="QDA198" s="255"/>
      <c r="QDB198" s="255"/>
      <c r="QDC198" s="255"/>
      <c r="QDD198" s="255"/>
      <c r="QDE198" s="255"/>
      <c r="QDF198" s="255"/>
      <c r="QDG198" s="255"/>
      <c r="QDH198" s="255"/>
      <c r="QDI198" s="255"/>
      <c r="QDJ198" s="255"/>
      <c r="QDK198" s="255"/>
      <c r="QDL198" s="255"/>
      <c r="QDM198" s="255"/>
      <c r="QDN198" s="255"/>
      <c r="QDO198" s="255"/>
      <c r="QDP198" s="255"/>
      <c r="QDQ198" s="255"/>
      <c r="QDR198" s="255"/>
      <c r="QDS198" s="255"/>
      <c r="QDT198" s="255"/>
      <c r="QDU198" s="255"/>
      <c r="QDV198" s="255"/>
      <c r="QDW198" s="255"/>
      <c r="QDX198" s="255"/>
      <c r="QDY198" s="255"/>
      <c r="QDZ198" s="255"/>
      <c r="QEA198" s="255"/>
      <c r="QEB198" s="255"/>
      <c r="QEC198" s="255"/>
      <c r="QED198" s="255"/>
      <c r="QEE198" s="255"/>
      <c r="QEF198" s="255"/>
      <c r="QEG198" s="255"/>
      <c r="QEH198" s="255"/>
      <c r="QEI198" s="255"/>
      <c r="QEJ198" s="255"/>
      <c r="QEK198" s="255"/>
      <c r="QEL198" s="255"/>
      <c r="QEM198" s="255"/>
      <c r="QEN198" s="255"/>
      <c r="QEO198" s="255"/>
      <c r="QEP198" s="255"/>
      <c r="QEQ198" s="255"/>
      <c r="QER198" s="255"/>
      <c r="QES198" s="255"/>
      <c r="QET198" s="255"/>
      <c r="QEU198" s="255"/>
      <c r="QEV198" s="255"/>
      <c r="QEW198" s="255"/>
      <c r="QEX198" s="255"/>
      <c r="QEY198" s="255"/>
      <c r="QEZ198" s="255"/>
      <c r="QFA198" s="255"/>
      <c r="QFB198" s="255"/>
      <c r="QFC198" s="255"/>
      <c r="QFD198" s="255"/>
      <c r="QFE198" s="255"/>
      <c r="QFF198" s="255"/>
      <c r="QFG198" s="255"/>
      <c r="QFH198" s="255"/>
      <c r="QFI198" s="255"/>
      <c r="QFJ198" s="255"/>
      <c r="QFK198" s="255"/>
      <c r="QFL198" s="255"/>
      <c r="QFM198" s="255"/>
      <c r="QFN198" s="255"/>
      <c r="QFO198" s="255"/>
      <c r="QFP198" s="255"/>
      <c r="QFQ198" s="255"/>
      <c r="QFR198" s="255"/>
      <c r="QFS198" s="255"/>
      <c r="QFT198" s="255"/>
      <c r="QFU198" s="255"/>
      <c r="QFV198" s="255"/>
      <c r="QFW198" s="255"/>
      <c r="QFX198" s="255"/>
      <c r="QFY198" s="255"/>
      <c r="QFZ198" s="255"/>
      <c r="QGA198" s="255"/>
      <c r="QGB198" s="255"/>
      <c r="QGC198" s="255"/>
      <c r="QGD198" s="255"/>
      <c r="QGE198" s="255"/>
      <c r="QGF198" s="255"/>
      <c r="QGG198" s="255"/>
      <c r="QGH198" s="255"/>
      <c r="QGI198" s="255"/>
      <c r="QGJ198" s="255"/>
      <c r="QGK198" s="255"/>
      <c r="QGL198" s="255"/>
      <c r="QGM198" s="255"/>
      <c r="QGN198" s="255"/>
      <c r="QGO198" s="255"/>
      <c r="QGP198" s="255"/>
      <c r="QGQ198" s="255"/>
      <c r="QGR198" s="255"/>
      <c r="QGS198" s="255"/>
      <c r="QGT198" s="255"/>
      <c r="QGU198" s="255"/>
      <c r="QGV198" s="255"/>
      <c r="QGW198" s="255"/>
      <c r="QGX198" s="255"/>
      <c r="QGY198" s="255"/>
      <c r="QGZ198" s="255"/>
      <c r="QHA198" s="255"/>
      <c r="QHB198" s="255"/>
      <c r="QHC198" s="255"/>
      <c r="QHD198" s="255"/>
      <c r="QHE198" s="255"/>
      <c r="QHF198" s="255"/>
      <c r="QHG198" s="255"/>
      <c r="QHH198" s="255"/>
      <c r="QHI198" s="255"/>
      <c r="QHJ198" s="255"/>
      <c r="QHK198" s="255"/>
      <c r="QHL198" s="255"/>
      <c r="QHM198" s="255"/>
      <c r="QHN198" s="255"/>
      <c r="QHO198" s="255"/>
      <c r="QHP198" s="255"/>
      <c r="QHQ198" s="255"/>
      <c r="QHR198" s="255"/>
      <c r="QHS198" s="255"/>
      <c r="QHT198" s="255"/>
      <c r="QHU198" s="255"/>
      <c r="QHV198" s="255"/>
      <c r="QHW198" s="255"/>
      <c r="QHX198" s="255"/>
      <c r="QHY198" s="255"/>
      <c r="QHZ198" s="255"/>
      <c r="QIA198" s="255"/>
      <c r="QIB198" s="255"/>
      <c r="QIC198" s="255"/>
      <c r="QID198" s="255"/>
      <c r="QIE198" s="255"/>
      <c r="QIF198" s="255"/>
      <c r="QIG198" s="255"/>
      <c r="QIH198" s="255"/>
      <c r="QII198" s="255"/>
      <c r="QIJ198" s="255"/>
      <c r="QIK198" s="255"/>
      <c r="QIL198" s="255"/>
      <c r="QIM198" s="255"/>
      <c r="QIN198" s="255"/>
      <c r="QIO198" s="255"/>
      <c r="QIP198" s="255"/>
      <c r="QIQ198" s="255"/>
      <c r="QIR198" s="255"/>
      <c r="QIS198" s="255"/>
      <c r="QIT198" s="255"/>
      <c r="QIU198" s="255"/>
      <c r="QIV198" s="255"/>
      <c r="QIW198" s="255"/>
      <c r="QIX198" s="255"/>
      <c r="QIY198" s="255"/>
      <c r="QIZ198" s="255"/>
      <c r="QJA198" s="255"/>
      <c r="QJB198" s="255"/>
      <c r="QJC198" s="255"/>
      <c r="QJD198" s="255"/>
      <c r="QJE198" s="255"/>
      <c r="QJF198" s="255"/>
      <c r="QJG198" s="255"/>
      <c r="QJH198" s="255"/>
      <c r="QJI198" s="255"/>
      <c r="QJJ198" s="255"/>
      <c r="QJK198" s="255"/>
      <c r="QJL198" s="255"/>
      <c r="QJM198" s="255"/>
      <c r="QJN198" s="255"/>
      <c r="QJO198" s="255"/>
      <c r="QJP198" s="255"/>
      <c r="QJQ198" s="255"/>
      <c r="QJR198" s="255"/>
      <c r="QJS198" s="255"/>
      <c r="QJT198" s="255"/>
      <c r="QJU198" s="255"/>
      <c r="QJV198" s="255"/>
      <c r="QJW198" s="255"/>
      <c r="QJX198" s="255"/>
      <c r="QJY198" s="255"/>
      <c r="QJZ198" s="255"/>
      <c r="QKA198" s="255"/>
      <c r="QKB198" s="255"/>
      <c r="QKC198" s="255"/>
      <c r="QKD198" s="255"/>
      <c r="QKE198" s="255"/>
      <c r="QKF198" s="255"/>
      <c r="QKG198" s="255"/>
      <c r="QKH198" s="255"/>
      <c r="QKI198" s="255"/>
      <c r="QKJ198" s="255"/>
      <c r="QKK198" s="255"/>
      <c r="QKL198" s="255"/>
      <c r="QKM198" s="255"/>
      <c r="QKN198" s="255"/>
      <c r="QKO198" s="255"/>
      <c r="QKP198" s="255"/>
      <c r="QKQ198" s="255"/>
      <c r="QKR198" s="255"/>
      <c r="QKS198" s="255"/>
      <c r="QKT198" s="255"/>
      <c r="QKU198" s="255"/>
      <c r="QKV198" s="255"/>
      <c r="QKW198" s="255"/>
      <c r="QKX198" s="255"/>
      <c r="QKY198" s="255"/>
      <c r="QKZ198" s="255"/>
      <c r="QLA198" s="255"/>
      <c r="QLB198" s="255"/>
      <c r="QLC198" s="255"/>
      <c r="QLD198" s="255"/>
      <c r="QLE198" s="255"/>
      <c r="QLF198" s="255"/>
      <c r="QLG198" s="255"/>
      <c r="QLH198" s="255"/>
      <c r="QLI198" s="255"/>
      <c r="QLJ198" s="255"/>
      <c r="QLK198" s="255"/>
      <c r="QLL198" s="255"/>
      <c r="QLM198" s="255"/>
      <c r="QLN198" s="255"/>
      <c r="QLO198" s="255"/>
      <c r="QLP198" s="255"/>
      <c r="QLQ198" s="255"/>
      <c r="QLR198" s="255"/>
      <c r="QLS198" s="255"/>
      <c r="QLT198" s="255"/>
      <c r="QLU198" s="255"/>
      <c r="QLV198" s="255"/>
      <c r="QLW198" s="255"/>
      <c r="QLX198" s="255"/>
      <c r="QLY198" s="255"/>
      <c r="QLZ198" s="255"/>
      <c r="QMA198" s="255"/>
      <c r="QMB198" s="255"/>
      <c r="QMC198" s="255"/>
      <c r="QMD198" s="255"/>
      <c r="QME198" s="255"/>
      <c r="QMF198" s="255"/>
      <c r="QMG198" s="255"/>
      <c r="QMH198" s="255"/>
      <c r="QMI198" s="255"/>
      <c r="QMJ198" s="255"/>
      <c r="QMK198" s="255"/>
      <c r="QML198" s="255"/>
      <c r="QMM198" s="255"/>
      <c r="QMN198" s="255"/>
      <c r="QMO198" s="255"/>
      <c r="QMP198" s="255"/>
      <c r="QMQ198" s="255"/>
      <c r="QMR198" s="255"/>
      <c r="QMS198" s="255"/>
      <c r="QMT198" s="255"/>
      <c r="QMU198" s="255"/>
      <c r="QMV198" s="255"/>
      <c r="QMW198" s="255"/>
      <c r="QMX198" s="255"/>
      <c r="QMY198" s="255"/>
      <c r="QMZ198" s="255"/>
      <c r="QNA198" s="255"/>
      <c r="QNB198" s="255"/>
      <c r="QNC198" s="255"/>
      <c r="QND198" s="255"/>
      <c r="QNE198" s="255"/>
      <c r="QNF198" s="255"/>
      <c r="QNG198" s="255"/>
      <c r="QNH198" s="255"/>
      <c r="QNI198" s="255"/>
      <c r="QNJ198" s="255"/>
      <c r="QNK198" s="255"/>
      <c r="QNL198" s="255"/>
      <c r="QNM198" s="255"/>
      <c r="QNN198" s="255"/>
      <c r="QNO198" s="255"/>
      <c r="QNP198" s="255"/>
      <c r="QNQ198" s="255"/>
      <c r="QNR198" s="255"/>
      <c r="QNS198" s="255"/>
      <c r="QNT198" s="255"/>
      <c r="QNU198" s="255"/>
      <c r="QNV198" s="255"/>
      <c r="QNW198" s="255"/>
      <c r="QNX198" s="255"/>
      <c r="QNY198" s="255"/>
      <c r="QNZ198" s="255"/>
      <c r="QOA198" s="255"/>
      <c r="QOB198" s="255"/>
      <c r="QOC198" s="255"/>
      <c r="QOD198" s="255"/>
      <c r="QOE198" s="255"/>
      <c r="QOF198" s="255"/>
      <c r="QOG198" s="255"/>
      <c r="QOH198" s="255"/>
      <c r="QOI198" s="255"/>
      <c r="QOJ198" s="255"/>
      <c r="QOK198" s="255"/>
      <c r="QOL198" s="255"/>
      <c r="QOM198" s="255"/>
      <c r="QON198" s="255"/>
      <c r="QOO198" s="255"/>
      <c r="QOP198" s="255"/>
      <c r="QOQ198" s="255"/>
      <c r="QOR198" s="255"/>
      <c r="QOS198" s="255"/>
      <c r="QOT198" s="255"/>
      <c r="QOU198" s="255"/>
      <c r="QOV198" s="255"/>
      <c r="QOW198" s="255"/>
      <c r="QOX198" s="255"/>
      <c r="QOY198" s="255"/>
      <c r="QOZ198" s="255"/>
      <c r="QPA198" s="255"/>
      <c r="QPB198" s="255"/>
      <c r="QPC198" s="255"/>
      <c r="QPD198" s="255"/>
      <c r="QPE198" s="255"/>
      <c r="QPF198" s="255"/>
      <c r="QPG198" s="255"/>
      <c r="QPH198" s="255"/>
      <c r="QPI198" s="255"/>
      <c r="QPJ198" s="255"/>
      <c r="QPK198" s="255"/>
      <c r="QPL198" s="255"/>
      <c r="QPM198" s="255"/>
      <c r="QPN198" s="255"/>
      <c r="QPO198" s="255"/>
      <c r="QPP198" s="255"/>
      <c r="QPQ198" s="255"/>
      <c r="QPR198" s="255"/>
      <c r="QPS198" s="255"/>
      <c r="QPT198" s="255"/>
      <c r="QPU198" s="255"/>
      <c r="QPV198" s="255"/>
      <c r="QPW198" s="255"/>
      <c r="QPX198" s="255"/>
      <c r="QPY198" s="255"/>
      <c r="QPZ198" s="255"/>
      <c r="QQA198" s="255"/>
      <c r="QQB198" s="255"/>
      <c r="QQC198" s="255"/>
      <c r="QQD198" s="255"/>
      <c r="QQE198" s="255"/>
      <c r="QQF198" s="255"/>
      <c r="QQG198" s="255"/>
      <c r="QQH198" s="255"/>
      <c r="QQI198" s="255"/>
      <c r="QQJ198" s="255"/>
      <c r="QQK198" s="255"/>
      <c r="QQL198" s="255"/>
      <c r="QQM198" s="255"/>
      <c r="QQN198" s="255"/>
      <c r="QQO198" s="255"/>
      <c r="QQP198" s="255"/>
      <c r="QQQ198" s="255"/>
      <c r="QQR198" s="255"/>
      <c r="QQS198" s="255"/>
      <c r="QQT198" s="255"/>
      <c r="QQU198" s="255"/>
      <c r="QQV198" s="255"/>
      <c r="QQW198" s="255"/>
      <c r="QQX198" s="255"/>
      <c r="QQY198" s="255"/>
      <c r="QQZ198" s="255"/>
      <c r="QRA198" s="255"/>
      <c r="QRB198" s="255"/>
      <c r="QRC198" s="255"/>
      <c r="QRD198" s="255"/>
      <c r="QRE198" s="255"/>
      <c r="QRF198" s="255"/>
      <c r="QRG198" s="255"/>
      <c r="QRH198" s="255"/>
      <c r="QRI198" s="255"/>
      <c r="QRJ198" s="255"/>
      <c r="QRK198" s="255"/>
      <c r="QRL198" s="255"/>
      <c r="QRM198" s="255"/>
      <c r="QRN198" s="255"/>
      <c r="QRO198" s="255"/>
      <c r="QRP198" s="255"/>
      <c r="QRQ198" s="255"/>
      <c r="QRR198" s="255"/>
      <c r="QRS198" s="255"/>
      <c r="QRT198" s="255"/>
      <c r="QRU198" s="255"/>
      <c r="QRV198" s="255"/>
      <c r="QRW198" s="255"/>
      <c r="QRX198" s="255"/>
      <c r="QRY198" s="255"/>
      <c r="QRZ198" s="255"/>
      <c r="QSA198" s="255"/>
      <c r="QSB198" s="255"/>
      <c r="QSC198" s="255"/>
      <c r="QSD198" s="255"/>
      <c r="QSE198" s="255"/>
      <c r="QSF198" s="255"/>
      <c r="QSG198" s="255"/>
      <c r="QSH198" s="255"/>
      <c r="QSI198" s="255"/>
      <c r="QSJ198" s="255"/>
      <c r="QSK198" s="255"/>
      <c r="QSL198" s="255"/>
      <c r="QSM198" s="255"/>
      <c r="QSN198" s="255"/>
      <c r="QSO198" s="255"/>
      <c r="QSP198" s="255"/>
      <c r="QSQ198" s="255"/>
      <c r="QSR198" s="255"/>
      <c r="QSS198" s="255"/>
      <c r="QST198" s="255"/>
      <c r="QSU198" s="255"/>
      <c r="QSV198" s="255"/>
      <c r="QSW198" s="255"/>
      <c r="QSX198" s="255"/>
      <c r="QSY198" s="255"/>
      <c r="QSZ198" s="255"/>
      <c r="QTA198" s="255"/>
      <c r="QTB198" s="255"/>
      <c r="QTC198" s="255"/>
      <c r="QTD198" s="255"/>
      <c r="QTE198" s="255"/>
      <c r="QTF198" s="255"/>
      <c r="QTG198" s="255"/>
      <c r="QTH198" s="255"/>
      <c r="QTI198" s="255"/>
      <c r="QTJ198" s="255"/>
      <c r="QTK198" s="255"/>
      <c r="QTL198" s="255"/>
      <c r="QTM198" s="255"/>
      <c r="QTN198" s="255"/>
      <c r="QTO198" s="255"/>
      <c r="QTP198" s="255"/>
      <c r="QTQ198" s="255"/>
      <c r="QTR198" s="255"/>
      <c r="QTS198" s="255"/>
      <c r="QTT198" s="255"/>
      <c r="QTU198" s="255"/>
      <c r="QTV198" s="255"/>
      <c r="QTW198" s="255"/>
      <c r="QTX198" s="255"/>
      <c r="QTY198" s="255"/>
      <c r="QTZ198" s="255"/>
      <c r="QUA198" s="255"/>
      <c r="QUB198" s="255"/>
      <c r="QUC198" s="255"/>
      <c r="QUD198" s="255"/>
      <c r="QUE198" s="255"/>
      <c r="QUF198" s="255"/>
      <c r="QUG198" s="255"/>
      <c r="QUH198" s="255"/>
      <c r="QUI198" s="255"/>
      <c r="QUJ198" s="255"/>
      <c r="QUK198" s="255"/>
      <c r="QUL198" s="255"/>
      <c r="QUM198" s="255"/>
      <c r="QUN198" s="255"/>
      <c r="QUO198" s="255"/>
      <c r="QUP198" s="255"/>
      <c r="QUQ198" s="255"/>
      <c r="QUR198" s="255"/>
      <c r="QUS198" s="255"/>
      <c r="QUT198" s="255"/>
      <c r="QUU198" s="255"/>
      <c r="QUV198" s="255"/>
      <c r="QUW198" s="255"/>
      <c r="QUX198" s="255"/>
      <c r="QUY198" s="255"/>
      <c r="QUZ198" s="255"/>
      <c r="QVA198" s="255"/>
      <c r="QVB198" s="255"/>
      <c r="QVC198" s="255"/>
      <c r="QVD198" s="255"/>
      <c r="QVE198" s="255"/>
      <c r="QVF198" s="255"/>
      <c r="QVG198" s="255"/>
      <c r="QVH198" s="255"/>
      <c r="QVI198" s="255"/>
      <c r="QVJ198" s="255"/>
      <c r="QVK198" s="255"/>
      <c r="QVL198" s="255"/>
      <c r="QVM198" s="255"/>
      <c r="QVN198" s="255"/>
      <c r="QVO198" s="255"/>
      <c r="QVP198" s="255"/>
      <c r="QVQ198" s="255"/>
      <c r="QVR198" s="255"/>
      <c r="QVS198" s="255"/>
      <c r="QVT198" s="255"/>
      <c r="QVU198" s="255"/>
      <c r="QVV198" s="255"/>
      <c r="QVW198" s="255"/>
      <c r="QVX198" s="255"/>
      <c r="QVY198" s="255"/>
      <c r="QVZ198" s="255"/>
      <c r="QWA198" s="255"/>
      <c r="QWB198" s="255"/>
      <c r="QWC198" s="255"/>
      <c r="QWD198" s="255"/>
      <c r="QWE198" s="255"/>
      <c r="QWF198" s="255"/>
      <c r="QWG198" s="255"/>
      <c r="QWH198" s="255"/>
      <c r="QWI198" s="255"/>
      <c r="QWJ198" s="255"/>
      <c r="QWK198" s="255"/>
      <c r="QWL198" s="255"/>
      <c r="QWM198" s="255"/>
      <c r="QWN198" s="255"/>
      <c r="QWO198" s="255"/>
      <c r="QWP198" s="255"/>
      <c r="QWQ198" s="255"/>
      <c r="QWR198" s="255"/>
      <c r="QWS198" s="255"/>
      <c r="QWT198" s="255"/>
      <c r="QWU198" s="255"/>
      <c r="QWV198" s="255"/>
      <c r="QWW198" s="255"/>
      <c r="QWX198" s="255"/>
      <c r="QWY198" s="255"/>
      <c r="QWZ198" s="255"/>
      <c r="QXA198" s="255"/>
      <c r="QXB198" s="255"/>
      <c r="QXC198" s="255"/>
      <c r="QXD198" s="255"/>
      <c r="QXE198" s="255"/>
      <c r="QXF198" s="255"/>
      <c r="QXG198" s="255"/>
      <c r="QXH198" s="255"/>
      <c r="QXI198" s="255"/>
      <c r="QXJ198" s="255"/>
      <c r="QXK198" s="255"/>
      <c r="QXL198" s="255"/>
      <c r="QXM198" s="255"/>
      <c r="QXN198" s="255"/>
      <c r="QXO198" s="255"/>
      <c r="QXP198" s="255"/>
      <c r="QXQ198" s="255"/>
      <c r="QXR198" s="255"/>
      <c r="QXS198" s="255"/>
      <c r="QXT198" s="255"/>
      <c r="QXU198" s="255"/>
      <c r="QXV198" s="255"/>
      <c r="QXW198" s="255"/>
      <c r="QXX198" s="255"/>
      <c r="QXY198" s="255"/>
      <c r="QXZ198" s="255"/>
      <c r="QYA198" s="255"/>
      <c r="QYB198" s="255"/>
      <c r="QYC198" s="255"/>
      <c r="QYD198" s="255"/>
      <c r="QYE198" s="255"/>
      <c r="QYF198" s="255"/>
      <c r="QYG198" s="255"/>
      <c r="QYH198" s="255"/>
      <c r="QYI198" s="255"/>
      <c r="QYJ198" s="255"/>
      <c r="QYK198" s="255"/>
      <c r="QYL198" s="255"/>
      <c r="QYM198" s="255"/>
      <c r="QYN198" s="255"/>
      <c r="QYO198" s="255"/>
      <c r="QYP198" s="255"/>
      <c r="QYQ198" s="255"/>
      <c r="QYR198" s="255"/>
      <c r="QYS198" s="255"/>
      <c r="QYT198" s="255"/>
      <c r="QYU198" s="255"/>
      <c r="QYV198" s="255"/>
      <c r="QYW198" s="255"/>
      <c r="QYX198" s="255"/>
      <c r="QYY198" s="255"/>
      <c r="QYZ198" s="255"/>
      <c r="QZA198" s="255"/>
      <c r="QZB198" s="255"/>
      <c r="QZC198" s="255"/>
      <c r="QZD198" s="255"/>
      <c r="QZE198" s="255"/>
      <c r="QZF198" s="255"/>
      <c r="QZG198" s="255"/>
      <c r="QZH198" s="255"/>
      <c r="QZI198" s="255"/>
      <c r="QZJ198" s="255"/>
      <c r="QZK198" s="255"/>
      <c r="QZL198" s="255"/>
      <c r="QZM198" s="255"/>
      <c r="QZN198" s="255"/>
      <c r="QZO198" s="255"/>
      <c r="QZP198" s="255"/>
      <c r="QZQ198" s="255"/>
      <c r="QZR198" s="255"/>
      <c r="QZS198" s="255"/>
      <c r="QZT198" s="255"/>
      <c r="QZU198" s="255"/>
      <c r="QZV198" s="255"/>
      <c r="QZW198" s="255"/>
      <c r="QZX198" s="255"/>
      <c r="QZY198" s="255"/>
      <c r="QZZ198" s="255"/>
      <c r="RAA198" s="255"/>
      <c r="RAB198" s="255"/>
      <c r="RAC198" s="255"/>
      <c r="RAD198" s="255"/>
      <c r="RAE198" s="255"/>
      <c r="RAF198" s="255"/>
      <c r="RAG198" s="255"/>
      <c r="RAH198" s="255"/>
      <c r="RAI198" s="255"/>
      <c r="RAJ198" s="255"/>
      <c r="RAK198" s="255"/>
      <c r="RAL198" s="255"/>
      <c r="RAM198" s="255"/>
      <c r="RAN198" s="255"/>
      <c r="RAO198" s="255"/>
      <c r="RAP198" s="255"/>
      <c r="RAQ198" s="255"/>
      <c r="RAR198" s="255"/>
      <c r="RAS198" s="255"/>
      <c r="RAT198" s="255"/>
      <c r="RAU198" s="255"/>
      <c r="RAV198" s="255"/>
      <c r="RAW198" s="255"/>
      <c r="RAX198" s="255"/>
      <c r="RAY198" s="255"/>
      <c r="RAZ198" s="255"/>
      <c r="RBA198" s="255"/>
      <c r="RBB198" s="255"/>
      <c r="RBC198" s="255"/>
      <c r="RBD198" s="255"/>
      <c r="RBE198" s="255"/>
      <c r="RBF198" s="255"/>
      <c r="RBG198" s="255"/>
      <c r="RBH198" s="255"/>
      <c r="RBI198" s="255"/>
      <c r="RBJ198" s="255"/>
      <c r="RBK198" s="255"/>
      <c r="RBL198" s="255"/>
      <c r="RBM198" s="255"/>
      <c r="RBN198" s="255"/>
      <c r="RBO198" s="255"/>
      <c r="RBP198" s="255"/>
      <c r="RBQ198" s="255"/>
      <c r="RBR198" s="255"/>
      <c r="RBS198" s="255"/>
      <c r="RBT198" s="255"/>
      <c r="RBU198" s="255"/>
      <c r="RBV198" s="255"/>
      <c r="RBW198" s="255"/>
      <c r="RBX198" s="255"/>
      <c r="RBY198" s="255"/>
      <c r="RBZ198" s="255"/>
      <c r="RCA198" s="255"/>
      <c r="RCB198" s="255"/>
      <c r="RCC198" s="255"/>
      <c r="RCD198" s="255"/>
      <c r="RCE198" s="255"/>
      <c r="RCF198" s="255"/>
      <c r="RCG198" s="255"/>
      <c r="RCH198" s="255"/>
      <c r="RCI198" s="255"/>
      <c r="RCJ198" s="255"/>
      <c r="RCK198" s="255"/>
      <c r="RCL198" s="255"/>
      <c r="RCM198" s="255"/>
      <c r="RCN198" s="255"/>
      <c r="RCO198" s="255"/>
      <c r="RCP198" s="255"/>
      <c r="RCQ198" s="255"/>
      <c r="RCR198" s="255"/>
      <c r="RCS198" s="255"/>
      <c r="RCT198" s="255"/>
      <c r="RCU198" s="255"/>
      <c r="RCV198" s="255"/>
      <c r="RCW198" s="255"/>
      <c r="RCX198" s="255"/>
      <c r="RCY198" s="255"/>
      <c r="RCZ198" s="255"/>
      <c r="RDA198" s="255"/>
      <c r="RDB198" s="255"/>
      <c r="RDC198" s="255"/>
      <c r="RDD198" s="255"/>
      <c r="RDE198" s="255"/>
      <c r="RDF198" s="255"/>
      <c r="RDG198" s="255"/>
      <c r="RDH198" s="255"/>
      <c r="RDI198" s="255"/>
      <c r="RDJ198" s="255"/>
      <c r="RDK198" s="255"/>
      <c r="RDL198" s="255"/>
      <c r="RDM198" s="255"/>
      <c r="RDN198" s="255"/>
      <c r="RDO198" s="255"/>
      <c r="RDP198" s="255"/>
      <c r="RDQ198" s="255"/>
      <c r="RDR198" s="255"/>
      <c r="RDS198" s="255"/>
      <c r="RDT198" s="255"/>
      <c r="RDU198" s="255"/>
      <c r="RDV198" s="255"/>
      <c r="RDW198" s="255"/>
      <c r="RDX198" s="255"/>
      <c r="RDY198" s="255"/>
      <c r="RDZ198" s="255"/>
      <c r="REA198" s="255"/>
      <c r="REB198" s="255"/>
      <c r="REC198" s="255"/>
      <c r="RED198" s="255"/>
      <c r="REE198" s="255"/>
      <c r="REF198" s="255"/>
      <c r="REG198" s="255"/>
      <c r="REH198" s="255"/>
      <c r="REI198" s="255"/>
      <c r="REJ198" s="255"/>
      <c r="REK198" s="255"/>
      <c r="REL198" s="255"/>
      <c r="REM198" s="255"/>
      <c r="REN198" s="255"/>
      <c r="REO198" s="255"/>
      <c r="REP198" s="255"/>
      <c r="REQ198" s="255"/>
      <c r="RER198" s="255"/>
      <c r="RES198" s="255"/>
      <c r="RET198" s="255"/>
      <c r="REU198" s="255"/>
      <c r="REV198" s="255"/>
      <c r="REW198" s="255"/>
      <c r="REX198" s="255"/>
      <c r="REY198" s="255"/>
      <c r="REZ198" s="255"/>
      <c r="RFA198" s="255"/>
      <c r="RFB198" s="255"/>
      <c r="RFC198" s="255"/>
      <c r="RFD198" s="255"/>
      <c r="RFE198" s="255"/>
      <c r="RFF198" s="255"/>
      <c r="RFG198" s="255"/>
      <c r="RFH198" s="255"/>
      <c r="RFI198" s="255"/>
      <c r="RFJ198" s="255"/>
      <c r="RFK198" s="255"/>
      <c r="RFL198" s="255"/>
      <c r="RFM198" s="255"/>
      <c r="RFN198" s="255"/>
      <c r="RFO198" s="255"/>
      <c r="RFP198" s="255"/>
      <c r="RFQ198" s="255"/>
      <c r="RFR198" s="255"/>
      <c r="RFS198" s="255"/>
      <c r="RFT198" s="255"/>
      <c r="RFU198" s="255"/>
      <c r="RFV198" s="255"/>
      <c r="RFW198" s="255"/>
      <c r="RFX198" s="255"/>
      <c r="RFY198" s="255"/>
      <c r="RFZ198" s="255"/>
      <c r="RGA198" s="255"/>
      <c r="RGB198" s="255"/>
      <c r="RGC198" s="255"/>
      <c r="RGD198" s="255"/>
      <c r="RGE198" s="255"/>
      <c r="RGF198" s="255"/>
      <c r="RGG198" s="255"/>
      <c r="RGH198" s="255"/>
      <c r="RGI198" s="255"/>
      <c r="RGJ198" s="255"/>
      <c r="RGK198" s="255"/>
      <c r="RGL198" s="255"/>
      <c r="RGM198" s="255"/>
      <c r="RGN198" s="255"/>
      <c r="RGO198" s="255"/>
      <c r="RGP198" s="255"/>
      <c r="RGQ198" s="255"/>
      <c r="RGR198" s="255"/>
      <c r="RGS198" s="255"/>
      <c r="RGT198" s="255"/>
      <c r="RGU198" s="255"/>
      <c r="RGV198" s="255"/>
      <c r="RGW198" s="255"/>
      <c r="RGX198" s="255"/>
      <c r="RGY198" s="255"/>
      <c r="RGZ198" s="255"/>
      <c r="RHA198" s="255"/>
      <c r="RHB198" s="255"/>
      <c r="RHC198" s="255"/>
      <c r="RHD198" s="255"/>
      <c r="RHE198" s="255"/>
      <c r="RHF198" s="255"/>
      <c r="RHG198" s="255"/>
      <c r="RHH198" s="255"/>
      <c r="RHI198" s="255"/>
      <c r="RHJ198" s="255"/>
      <c r="RHK198" s="255"/>
      <c r="RHL198" s="255"/>
      <c r="RHM198" s="255"/>
      <c r="RHN198" s="255"/>
      <c r="RHO198" s="255"/>
      <c r="RHP198" s="255"/>
      <c r="RHQ198" s="255"/>
      <c r="RHR198" s="255"/>
      <c r="RHS198" s="255"/>
      <c r="RHT198" s="255"/>
      <c r="RHU198" s="255"/>
      <c r="RHV198" s="255"/>
      <c r="RHW198" s="255"/>
      <c r="RHX198" s="255"/>
      <c r="RHY198" s="255"/>
      <c r="RHZ198" s="255"/>
      <c r="RIA198" s="255"/>
      <c r="RIB198" s="255"/>
      <c r="RIC198" s="255"/>
      <c r="RID198" s="255"/>
      <c r="RIE198" s="255"/>
      <c r="RIF198" s="255"/>
      <c r="RIG198" s="255"/>
      <c r="RIH198" s="255"/>
      <c r="RII198" s="255"/>
      <c r="RIJ198" s="255"/>
      <c r="RIK198" s="255"/>
      <c r="RIL198" s="255"/>
      <c r="RIM198" s="255"/>
      <c r="RIN198" s="255"/>
      <c r="RIO198" s="255"/>
      <c r="RIP198" s="255"/>
      <c r="RIQ198" s="255"/>
      <c r="RIR198" s="255"/>
      <c r="RIS198" s="255"/>
      <c r="RIT198" s="255"/>
      <c r="RIU198" s="255"/>
      <c r="RIV198" s="255"/>
      <c r="RIW198" s="255"/>
      <c r="RIX198" s="255"/>
      <c r="RIY198" s="255"/>
      <c r="RIZ198" s="255"/>
      <c r="RJA198" s="255"/>
      <c r="RJB198" s="255"/>
      <c r="RJC198" s="255"/>
      <c r="RJD198" s="255"/>
      <c r="RJE198" s="255"/>
      <c r="RJF198" s="255"/>
      <c r="RJG198" s="255"/>
      <c r="RJH198" s="255"/>
      <c r="RJI198" s="255"/>
      <c r="RJJ198" s="255"/>
      <c r="RJK198" s="255"/>
      <c r="RJL198" s="255"/>
      <c r="RJM198" s="255"/>
      <c r="RJN198" s="255"/>
      <c r="RJO198" s="255"/>
      <c r="RJP198" s="255"/>
      <c r="RJQ198" s="255"/>
      <c r="RJR198" s="255"/>
      <c r="RJS198" s="255"/>
      <c r="RJT198" s="255"/>
      <c r="RJU198" s="255"/>
      <c r="RJV198" s="255"/>
      <c r="RJW198" s="255"/>
      <c r="RJX198" s="255"/>
      <c r="RJY198" s="255"/>
      <c r="RJZ198" s="255"/>
      <c r="RKA198" s="255"/>
      <c r="RKB198" s="255"/>
      <c r="RKC198" s="255"/>
      <c r="RKD198" s="255"/>
      <c r="RKE198" s="255"/>
      <c r="RKF198" s="255"/>
      <c r="RKG198" s="255"/>
      <c r="RKH198" s="255"/>
      <c r="RKI198" s="255"/>
      <c r="RKJ198" s="255"/>
      <c r="RKK198" s="255"/>
      <c r="RKL198" s="255"/>
      <c r="RKM198" s="255"/>
      <c r="RKN198" s="255"/>
      <c r="RKO198" s="255"/>
      <c r="RKP198" s="255"/>
      <c r="RKQ198" s="255"/>
      <c r="RKR198" s="255"/>
      <c r="RKS198" s="255"/>
      <c r="RKT198" s="255"/>
      <c r="RKU198" s="255"/>
      <c r="RKV198" s="255"/>
      <c r="RKW198" s="255"/>
      <c r="RKX198" s="255"/>
      <c r="RKY198" s="255"/>
      <c r="RKZ198" s="255"/>
      <c r="RLA198" s="255"/>
      <c r="RLB198" s="255"/>
      <c r="RLC198" s="255"/>
      <c r="RLD198" s="255"/>
      <c r="RLE198" s="255"/>
      <c r="RLF198" s="255"/>
      <c r="RLG198" s="255"/>
      <c r="RLH198" s="255"/>
      <c r="RLI198" s="255"/>
      <c r="RLJ198" s="255"/>
      <c r="RLK198" s="255"/>
      <c r="RLL198" s="255"/>
      <c r="RLM198" s="255"/>
      <c r="RLN198" s="255"/>
      <c r="RLO198" s="255"/>
      <c r="RLP198" s="255"/>
      <c r="RLQ198" s="255"/>
      <c r="RLR198" s="255"/>
      <c r="RLS198" s="255"/>
      <c r="RLT198" s="255"/>
      <c r="RLU198" s="255"/>
      <c r="RLV198" s="255"/>
      <c r="RLW198" s="255"/>
      <c r="RLX198" s="255"/>
      <c r="RLY198" s="255"/>
      <c r="RLZ198" s="255"/>
      <c r="RMA198" s="255"/>
      <c r="RMB198" s="255"/>
      <c r="RMC198" s="255"/>
      <c r="RMD198" s="255"/>
      <c r="RME198" s="255"/>
      <c r="RMF198" s="255"/>
      <c r="RMG198" s="255"/>
      <c r="RMH198" s="255"/>
      <c r="RMI198" s="255"/>
      <c r="RMJ198" s="255"/>
      <c r="RMK198" s="255"/>
      <c r="RML198" s="255"/>
      <c r="RMM198" s="255"/>
      <c r="RMN198" s="255"/>
      <c r="RMO198" s="255"/>
      <c r="RMP198" s="255"/>
      <c r="RMQ198" s="255"/>
      <c r="RMR198" s="255"/>
      <c r="RMS198" s="255"/>
      <c r="RMT198" s="255"/>
      <c r="RMU198" s="255"/>
      <c r="RMV198" s="255"/>
      <c r="RMW198" s="255"/>
      <c r="RMX198" s="255"/>
      <c r="RMY198" s="255"/>
      <c r="RMZ198" s="255"/>
      <c r="RNA198" s="255"/>
      <c r="RNB198" s="255"/>
      <c r="RNC198" s="255"/>
      <c r="RND198" s="255"/>
      <c r="RNE198" s="255"/>
      <c r="RNF198" s="255"/>
      <c r="RNG198" s="255"/>
      <c r="RNH198" s="255"/>
      <c r="RNI198" s="255"/>
      <c r="RNJ198" s="255"/>
      <c r="RNK198" s="255"/>
      <c r="RNL198" s="255"/>
      <c r="RNM198" s="255"/>
      <c r="RNN198" s="255"/>
      <c r="RNO198" s="255"/>
      <c r="RNP198" s="255"/>
      <c r="RNQ198" s="255"/>
      <c r="RNR198" s="255"/>
      <c r="RNS198" s="255"/>
      <c r="RNT198" s="255"/>
      <c r="RNU198" s="255"/>
      <c r="RNV198" s="255"/>
      <c r="RNW198" s="255"/>
      <c r="RNX198" s="255"/>
      <c r="RNY198" s="255"/>
      <c r="RNZ198" s="255"/>
      <c r="ROA198" s="255"/>
      <c r="ROB198" s="255"/>
      <c r="ROC198" s="255"/>
      <c r="ROD198" s="255"/>
      <c r="ROE198" s="255"/>
      <c r="ROF198" s="255"/>
      <c r="ROG198" s="255"/>
      <c r="ROH198" s="255"/>
      <c r="ROI198" s="255"/>
      <c r="ROJ198" s="255"/>
      <c r="ROK198" s="255"/>
      <c r="ROL198" s="255"/>
      <c r="ROM198" s="255"/>
      <c r="RON198" s="255"/>
      <c r="ROO198" s="255"/>
      <c r="ROP198" s="255"/>
      <c r="ROQ198" s="255"/>
      <c r="ROR198" s="255"/>
      <c r="ROS198" s="255"/>
      <c r="ROT198" s="255"/>
      <c r="ROU198" s="255"/>
      <c r="ROV198" s="255"/>
      <c r="ROW198" s="255"/>
      <c r="ROX198" s="255"/>
      <c r="ROY198" s="255"/>
      <c r="ROZ198" s="255"/>
      <c r="RPA198" s="255"/>
      <c r="RPB198" s="255"/>
      <c r="RPC198" s="255"/>
      <c r="RPD198" s="255"/>
      <c r="RPE198" s="255"/>
      <c r="RPF198" s="255"/>
      <c r="RPG198" s="255"/>
      <c r="RPH198" s="255"/>
      <c r="RPI198" s="255"/>
      <c r="RPJ198" s="255"/>
      <c r="RPK198" s="255"/>
      <c r="RPL198" s="255"/>
      <c r="RPM198" s="255"/>
      <c r="RPN198" s="255"/>
      <c r="RPO198" s="255"/>
      <c r="RPP198" s="255"/>
      <c r="RPQ198" s="255"/>
      <c r="RPR198" s="255"/>
      <c r="RPS198" s="255"/>
      <c r="RPT198" s="255"/>
      <c r="RPU198" s="255"/>
      <c r="RPV198" s="255"/>
      <c r="RPW198" s="255"/>
      <c r="RPX198" s="255"/>
      <c r="RPY198" s="255"/>
      <c r="RPZ198" s="255"/>
      <c r="RQA198" s="255"/>
      <c r="RQB198" s="255"/>
      <c r="RQC198" s="255"/>
      <c r="RQD198" s="255"/>
      <c r="RQE198" s="255"/>
      <c r="RQF198" s="255"/>
      <c r="RQG198" s="255"/>
      <c r="RQH198" s="255"/>
      <c r="RQI198" s="255"/>
      <c r="RQJ198" s="255"/>
      <c r="RQK198" s="255"/>
      <c r="RQL198" s="255"/>
      <c r="RQM198" s="255"/>
      <c r="RQN198" s="255"/>
      <c r="RQO198" s="255"/>
      <c r="RQP198" s="255"/>
      <c r="RQQ198" s="255"/>
      <c r="RQR198" s="255"/>
      <c r="RQS198" s="255"/>
      <c r="RQT198" s="255"/>
      <c r="RQU198" s="255"/>
      <c r="RQV198" s="255"/>
      <c r="RQW198" s="255"/>
      <c r="RQX198" s="255"/>
      <c r="RQY198" s="255"/>
      <c r="RQZ198" s="255"/>
      <c r="RRA198" s="255"/>
      <c r="RRB198" s="255"/>
      <c r="RRC198" s="255"/>
      <c r="RRD198" s="255"/>
      <c r="RRE198" s="255"/>
      <c r="RRF198" s="255"/>
      <c r="RRG198" s="255"/>
      <c r="RRH198" s="255"/>
      <c r="RRI198" s="255"/>
      <c r="RRJ198" s="255"/>
      <c r="RRK198" s="255"/>
      <c r="RRL198" s="255"/>
      <c r="RRM198" s="255"/>
      <c r="RRN198" s="255"/>
      <c r="RRO198" s="255"/>
      <c r="RRP198" s="255"/>
      <c r="RRQ198" s="255"/>
      <c r="RRR198" s="255"/>
      <c r="RRS198" s="255"/>
      <c r="RRT198" s="255"/>
      <c r="RRU198" s="255"/>
      <c r="RRV198" s="255"/>
      <c r="RRW198" s="255"/>
      <c r="RRX198" s="255"/>
      <c r="RRY198" s="255"/>
      <c r="RRZ198" s="255"/>
      <c r="RSA198" s="255"/>
      <c r="RSB198" s="255"/>
      <c r="RSC198" s="255"/>
      <c r="RSD198" s="255"/>
      <c r="RSE198" s="255"/>
      <c r="RSF198" s="255"/>
      <c r="RSG198" s="255"/>
      <c r="RSH198" s="255"/>
      <c r="RSI198" s="255"/>
      <c r="RSJ198" s="255"/>
      <c r="RSK198" s="255"/>
      <c r="RSL198" s="255"/>
      <c r="RSM198" s="255"/>
      <c r="RSN198" s="255"/>
      <c r="RSO198" s="255"/>
      <c r="RSP198" s="255"/>
      <c r="RSQ198" s="255"/>
      <c r="RSR198" s="255"/>
      <c r="RSS198" s="255"/>
      <c r="RST198" s="255"/>
      <c r="RSU198" s="255"/>
      <c r="RSV198" s="255"/>
      <c r="RSW198" s="255"/>
      <c r="RSX198" s="255"/>
      <c r="RSY198" s="255"/>
      <c r="RSZ198" s="255"/>
      <c r="RTA198" s="255"/>
      <c r="RTB198" s="255"/>
      <c r="RTC198" s="255"/>
      <c r="RTD198" s="255"/>
      <c r="RTE198" s="255"/>
      <c r="RTF198" s="255"/>
      <c r="RTG198" s="255"/>
      <c r="RTH198" s="255"/>
      <c r="RTI198" s="255"/>
      <c r="RTJ198" s="255"/>
      <c r="RTK198" s="255"/>
      <c r="RTL198" s="255"/>
      <c r="RTM198" s="255"/>
      <c r="RTN198" s="255"/>
      <c r="RTO198" s="255"/>
      <c r="RTP198" s="255"/>
      <c r="RTQ198" s="255"/>
      <c r="RTR198" s="255"/>
      <c r="RTS198" s="255"/>
      <c r="RTT198" s="255"/>
      <c r="RTU198" s="255"/>
      <c r="RTV198" s="255"/>
      <c r="RTW198" s="255"/>
      <c r="RTX198" s="255"/>
      <c r="RTY198" s="255"/>
      <c r="RTZ198" s="255"/>
      <c r="RUA198" s="255"/>
      <c r="RUB198" s="255"/>
      <c r="RUC198" s="255"/>
      <c r="RUD198" s="255"/>
      <c r="RUE198" s="255"/>
      <c r="RUF198" s="255"/>
      <c r="RUG198" s="255"/>
      <c r="RUH198" s="255"/>
      <c r="RUI198" s="255"/>
      <c r="RUJ198" s="255"/>
      <c r="RUK198" s="255"/>
      <c r="RUL198" s="255"/>
      <c r="RUM198" s="255"/>
      <c r="RUN198" s="255"/>
      <c r="RUO198" s="255"/>
      <c r="RUP198" s="255"/>
      <c r="RUQ198" s="255"/>
      <c r="RUR198" s="255"/>
      <c r="RUS198" s="255"/>
      <c r="RUT198" s="255"/>
      <c r="RUU198" s="255"/>
      <c r="RUV198" s="255"/>
      <c r="RUW198" s="255"/>
      <c r="RUX198" s="255"/>
      <c r="RUY198" s="255"/>
      <c r="RUZ198" s="255"/>
      <c r="RVA198" s="255"/>
      <c r="RVB198" s="255"/>
      <c r="RVC198" s="255"/>
      <c r="RVD198" s="255"/>
      <c r="RVE198" s="255"/>
      <c r="RVF198" s="255"/>
      <c r="RVG198" s="255"/>
      <c r="RVH198" s="255"/>
      <c r="RVI198" s="255"/>
      <c r="RVJ198" s="255"/>
      <c r="RVK198" s="255"/>
      <c r="RVL198" s="255"/>
      <c r="RVM198" s="255"/>
      <c r="RVN198" s="255"/>
      <c r="RVO198" s="255"/>
      <c r="RVP198" s="255"/>
      <c r="RVQ198" s="255"/>
      <c r="RVR198" s="255"/>
      <c r="RVS198" s="255"/>
      <c r="RVT198" s="255"/>
      <c r="RVU198" s="255"/>
      <c r="RVV198" s="255"/>
      <c r="RVW198" s="255"/>
      <c r="RVX198" s="255"/>
      <c r="RVY198" s="255"/>
      <c r="RVZ198" s="255"/>
      <c r="RWA198" s="255"/>
      <c r="RWB198" s="255"/>
      <c r="RWC198" s="255"/>
      <c r="RWD198" s="255"/>
      <c r="RWE198" s="255"/>
      <c r="RWF198" s="255"/>
      <c r="RWG198" s="255"/>
      <c r="RWH198" s="255"/>
      <c r="RWI198" s="255"/>
      <c r="RWJ198" s="255"/>
      <c r="RWK198" s="255"/>
      <c r="RWL198" s="255"/>
      <c r="RWM198" s="255"/>
      <c r="RWN198" s="255"/>
      <c r="RWO198" s="255"/>
      <c r="RWP198" s="255"/>
      <c r="RWQ198" s="255"/>
      <c r="RWR198" s="255"/>
      <c r="RWS198" s="255"/>
      <c r="RWT198" s="255"/>
      <c r="RWU198" s="255"/>
      <c r="RWV198" s="255"/>
      <c r="RWW198" s="255"/>
      <c r="RWX198" s="255"/>
      <c r="RWY198" s="255"/>
      <c r="RWZ198" s="255"/>
      <c r="RXA198" s="255"/>
      <c r="RXB198" s="255"/>
      <c r="RXC198" s="255"/>
      <c r="RXD198" s="255"/>
      <c r="RXE198" s="255"/>
      <c r="RXF198" s="255"/>
      <c r="RXG198" s="255"/>
      <c r="RXH198" s="255"/>
      <c r="RXI198" s="255"/>
      <c r="RXJ198" s="255"/>
      <c r="RXK198" s="255"/>
      <c r="RXL198" s="255"/>
      <c r="RXM198" s="255"/>
      <c r="RXN198" s="255"/>
      <c r="RXO198" s="255"/>
      <c r="RXP198" s="255"/>
      <c r="RXQ198" s="255"/>
      <c r="RXR198" s="255"/>
      <c r="RXS198" s="255"/>
      <c r="RXT198" s="255"/>
      <c r="RXU198" s="255"/>
      <c r="RXV198" s="255"/>
      <c r="RXW198" s="255"/>
      <c r="RXX198" s="255"/>
      <c r="RXY198" s="255"/>
      <c r="RXZ198" s="255"/>
      <c r="RYA198" s="255"/>
      <c r="RYB198" s="255"/>
      <c r="RYC198" s="255"/>
      <c r="RYD198" s="255"/>
      <c r="RYE198" s="255"/>
      <c r="RYF198" s="255"/>
      <c r="RYG198" s="255"/>
      <c r="RYH198" s="255"/>
      <c r="RYI198" s="255"/>
      <c r="RYJ198" s="255"/>
      <c r="RYK198" s="255"/>
      <c r="RYL198" s="255"/>
      <c r="RYM198" s="255"/>
      <c r="RYN198" s="255"/>
      <c r="RYO198" s="255"/>
      <c r="RYP198" s="255"/>
      <c r="RYQ198" s="255"/>
      <c r="RYR198" s="255"/>
      <c r="RYS198" s="255"/>
      <c r="RYT198" s="255"/>
      <c r="RYU198" s="255"/>
      <c r="RYV198" s="255"/>
      <c r="RYW198" s="255"/>
      <c r="RYX198" s="255"/>
      <c r="RYY198" s="255"/>
      <c r="RYZ198" s="255"/>
      <c r="RZA198" s="255"/>
      <c r="RZB198" s="255"/>
      <c r="RZC198" s="255"/>
      <c r="RZD198" s="255"/>
      <c r="RZE198" s="255"/>
      <c r="RZF198" s="255"/>
      <c r="RZG198" s="255"/>
      <c r="RZH198" s="255"/>
      <c r="RZI198" s="255"/>
      <c r="RZJ198" s="255"/>
      <c r="RZK198" s="255"/>
      <c r="RZL198" s="255"/>
      <c r="RZM198" s="255"/>
      <c r="RZN198" s="255"/>
      <c r="RZO198" s="255"/>
      <c r="RZP198" s="255"/>
      <c r="RZQ198" s="255"/>
      <c r="RZR198" s="255"/>
      <c r="RZS198" s="255"/>
      <c r="RZT198" s="255"/>
      <c r="RZU198" s="255"/>
      <c r="RZV198" s="255"/>
      <c r="RZW198" s="255"/>
      <c r="RZX198" s="255"/>
      <c r="RZY198" s="255"/>
      <c r="RZZ198" s="255"/>
      <c r="SAA198" s="255"/>
      <c r="SAB198" s="255"/>
      <c r="SAC198" s="255"/>
      <c r="SAD198" s="255"/>
      <c r="SAE198" s="255"/>
      <c r="SAF198" s="255"/>
      <c r="SAG198" s="255"/>
      <c r="SAH198" s="255"/>
      <c r="SAI198" s="255"/>
      <c r="SAJ198" s="255"/>
      <c r="SAK198" s="255"/>
      <c r="SAL198" s="255"/>
      <c r="SAM198" s="255"/>
      <c r="SAN198" s="255"/>
      <c r="SAO198" s="255"/>
      <c r="SAP198" s="255"/>
      <c r="SAQ198" s="255"/>
      <c r="SAR198" s="255"/>
      <c r="SAS198" s="255"/>
      <c r="SAT198" s="255"/>
      <c r="SAU198" s="255"/>
      <c r="SAV198" s="255"/>
      <c r="SAW198" s="255"/>
      <c r="SAX198" s="255"/>
      <c r="SAY198" s="255"/>
      <c r="SAZ198" s="255"/>
      <c r="SBA198" s="255"/>
      <c r="SBB198" s="255"/>
      <c r="SBC198" s="255"/>
      <c r="SBD198" s="255"/>
      <c r="SBE198" s="255"/>
      <c r="SBF198" s="255"/>
      <c r="SBG198" s="255"/>
      <c r="SBH198" s="255"/>
      <c r="SBI198" s="255"/>
      <c r="SBJ198" s="255"/>
      <c r="SBK198" s="255"/>
      <c r="SBL198" s="255"/>
      <c r="SBM198" s="255"/>
      <c r="SBN198" s="255"/>
      <c r="SBO198" s="255"/>
      <c r="SBP198" s="255"/>
      <c r="SBQ198" s="255"/>
      <c r="SBR198" s="255"/>
      <c r="SBS198" s="255"/>
      <c r="SBT198" s="255"/>
      <c r="SBU198" s="255"/>
      <c r="SBV198" s="255"/>
      <c r="SBW198" s="255"/>
      <c r="SBX198" s="255"/>
      <c r="SBY198" s="255"/>
      <c r="SBZ198" s="255"/>
      <c r="SCA198" s="255"/>
      <c r="SCB198" s="255"/>
      <c r="SCC198" s="255"/>
      <c r="SCD198" s="255"/>
      <c r="SCE198" s="255"/>
      <c r="SCF198" s="255"/>
      <c r="SCG198" s="255"/>
      <c r="SCH198" s="255"/>
      <c r="SCI198" s="255"/>
      <c r="SCJ198" s="255"/>
      <c r="SCK198" s="255"/>
      <c r="SCL198" s="255"/>
      <c r="SCM198" s="255"/>
      <c r="SCN198" s="255"/>
      <c r="SCO198" s="255"/>
      <c r="SCP198" s="255"/>
      <c r="SCQ198" s="255"/>
      <c r="SCR198" s="255"/>
      <c r="SCS198" s="255"/>
      <c r="SCT198" s="255"/>
      <c r="SCU198" s="255"/>
      <c r="SCV198" s="255"/>
      <c r="SCW198" s="255"/>
      <c r="SCX198" s="255"/>
      <c r="SCY198" s="255"/>
      <c r="SCZ198" s="255"/>
      <c r="SDA198" s="255"/>
      <c r="SDB198" s="255"/>
      <c r="SDC198" s="255"/>
      <c r="SDD198" s="255"/>
      <c r="SDE198" s="255"/>
      <c r="SDF198" s="255"/>
      <c r="SDG198" s="255"/>
      <c r="SDH198" s="255"/>
      <c r="SDI198" s="255"/>
      <c r="SDJ198" s="255"/>
      <c r="SDK198" s="255"/>
      <c r="SDL198" s="255"/>
      <c r="SDM198" s="255"/>
      <c r="SDN198" s="255"/>
      <c r="SDO198" s="255"/>
      <c r="SDP198" s="255"/>
      <c r="SDQ198" s="255"/>
      <c r="SDR198" s="255"/>
      <c r="SDS198" s="255"/>
      <c r="SDT198" s="255"/>
      <c r="SDU198" s="255"/>
      <c r="SDV198" s="255"/>
      <c r="SDW198" s="255"/>
      <c r="SDX198" s="255"/>
      <c r="SDY198" s="255"/>
      <c r="SDZ198" s="255"/>
      <c r="SEA198" s="255"/>
      <c r="SEB198" s="255"/>
      <c r="SEC198" s="255"/>
      <c r="SED198" s="255"/>
      <c r="SEE198" s="255"/>
      <c r="SEF198" s="255"/>
      <c r="SEG198" s="255"/>
      <c r="SEH198" s="255"/>
      <c r="SEI198" s="255"/>
      <c r="SEJ198" s="255"/>
      <c r="SEK198" s="255"/>
      <c r="SEL198" s="255"/>
      <c r="SEM198" s="255"/>
      <c r="SEN198" s="255"/>
      <c r="SEO198" s="255"/>
      <c r="SEP198" s="255"/>
      <c r="SEQ198" s="255"/>
      <c r="SER198" s="255"/>
      <c r="SES198" s="255"/>
      <c r="SET198" s="255"/>
      <c r="SEU198" s="255"/>
      <c r="SEV198" s="255"/>
      <c r="SEW198" s="255"/>
      <c r="SEX198" s="255"/>
      <c r="SEY198" s="255"/>
      <c r="SEZ198" s="255"/>
      <c r="SFA198" s="255"/>
      <c r="SFB198" s="255"/>
      <c r="SFC198" s="255"/>
      <c r="SFD198" s="255"/>
      <c r="SFE198" s="255"/>
      <c r="SFF198" s="255"/>
      <c r="SFG198" s="255"/>
      <c r="SFH198" s="255"/>
      <c r="SFI198" s="255"/>
      <c r="SFJ198" s="255"/>
      <c r="SFK198" s="255"/>
      <c r="SFL198" s="255"/>
      <c r="SFM198" s="255"/>
      <c r="SFN198" s="255"/>
      <c r="SFO198" s="255"/>
      <c r="SFP198" s="255"/>
      <c r="SFQ198" s="255"/>
      <c r="SFR198" s="255"/>
      <c r="SFS198" s="255"/>
      <c r="SFT198" s="255"/>
      <c r="SFU198" s="255"/>
      <c r="SFV198" s="255"/>
      <c r="SFW198" s="255"/>
      <c r="SFX198" s="255"/>
      <c r="SFY198" s="255"/>
      <c r="SFZ198" s="255"/>
      <c r="SGA198" s="255"/>
      <c r="SGB198" s="255"/>
      <c r="SGC198" s="255"/>
      <c r="SGD198" s="255"/>
      <c r="SGE198" s="255"/>
      <c r="SGF198" s="255"/>
      <c r="SGG198" s="255"/>
      <c r="SGH198" s="255"/>
      <c r="SGI198" s="255"/>
      <c r="SGJ198" s="255"/>
      <c r="SGK198" s="255"/>
      <c r="SGL198" s="255"/>
      <c r="SGM198" s="255"/>
      <c r="SGN198" s="255"/>
      <c r="SGO198" s="255"/>
      <c r="SGP198" s="255"/>
      <c r="SGQ198" s="255"/>
      <c r="SGR198" s="255"/>
      <c r="SGS198" s="255"/>
      <c r="SGT198" s="255"/>
      <c r="SGU198" s="255"/>
      <c r="SGV198" s="255"/>
      <c r="SGW198" s="255"/>
      <c r="SGX198" s="255"/>
      <c r="SGY198" s="255"/>
      <c r="SGZ198" s="255"/>
      <c r="SHA198" s="255"/>
      <c r="SHB198" s="255"/>
      <c r="SHC198" s="255"/>
      <c r="SHD198" s="255"/>
      <c r="SHE198" s="255"/>
      <c r="SHF198" s="255"/>
      <c r="SHG198" s="255"/>
      <c r="SHH198" s="255"/>
      <c r="SHI198" s="255"/>
      <c r="SHJ198" s="255"/>
      <c r="SHK198" s="255"/>
      <c r="SHL198" s="255"/>
      <c r="SHM198" s="255"/>
      <c r="SHN198" s="255"/>
      <c r="SHO198" s="255"/>
      <c r="SHP198" s="255"/>
      <c r="SHQ198" s="255"/>
      <c r="SHR198" s="255"/>
      <c r="SHS198" s="255"/>
      <c r="SHT198" s="255"/>
      <c r="SHU198" s="255"/>
      <c r="SHV198" s="255"/>
      <c r="SHW198" s="255"/>
      <c r="SHX198" s="255"/>
      <c r="SHY198" s="255"/>
      <c r="SHZ198" s="255"/>
      <c r="SIA198" s="255"/>
      <c r="SIB198" s="255"/>
      <c r="SIC198" s="255"/>
      <c r="SID198" s="255"/>
      <c r="SIE198" s="255"/>
      <c r="SIF198" s="255"/>
      <c r="SIG198" s="255"/>
      <c r="SIH198" s="255"/>
      <c r="SII198" s="255"/>
      <c r="SIJ198" s="255"/>
      <c r="SIK198" s="255"/>
      <c r="SIL198" s="255"/>
      <c r="SIM198" s="255"/>
      <c r="SIN198" s="255"/>
      <c r="SIO198" s="255"/>
      <c r="SIP198" s="255"/>
      <c r="SIQ198" s="255"/>
      <c r="SIR198" s="255"/>
      <c r="SIS198" s="255"/>
      <c r="SIT198" s="255"/>
      <c r="SIU198" s="255"/>
      <c r="SIV198" s="255"/>
      <c r="SIW198" s="255"/>
      <c r="SIX198" s="255"/>
      <c r="SIY198" s="255"/>
      <c r="SIZ198" s="255"/>
      <c r="SJA198" s="255"/>
      <c r="SJB198" s="255"/>
      <c r="SJC198" s="255"/>
      <c r="SJD198" s="255"/>
      <c r="SJE198" s="255"/>
      <c r="SJF198" s="255"/>
      <c r="SJG198" s="255"/>
      <c r="SJH198" s="255"/>
      <c r="SJI198" s="255"/>
      <c r="SJJ198" s="255"/>
      <c r="SJK198" s="255"/>
      <c r="SJL198" s="255"/>
      <c r="SJM198" s="255"/>
      <c r="SJN198" s="255"/>
      <c r="SJO198" s="255"/>
      <c r="SJP198" s="255"/>
      <c r="SJQ198" s="255"/>
      <c r="SJR198" s="255"/>
      <c r="SJS198" s="255"/>
      <c r="SJT198" s="255"/>
      <c r="SJU198" s="255"/>
      <c r="SJV198" s="255"/>
      <c r="SJW198" s="255"/>
      <c r="SJX198" s="255"/>
      <c r="SJY198" s="255"/>
      <c r="SJZ198" s="255"/>
      <c r="SKA198" s="255"/>
      <c r="SKB198" s="255"/>
      <c r="SKC198" s="255"/>
      <c r="SKD198" s="255"/>
      <c r="SKE198" s="255"/>
      <c r="SKF198" s="255"/>
      <c r="SKG198" s="255"/>
      <c r="SKH198" s="255"/>
      <c r="SKI198" s="255"/>
      <c r="SKJ198" s="255"/>
      <c r="SKK198" s="255"/>
      <c r="SKL198" s="255"/>
      <c r="SKM198" s="255"/>
      <c r="SKN198" s="255"/>
      <c r="SKO198" s="255"/>
      <c r="SKP198" s="255"/>
      <c r="SKQ198" s="255"/>
      <c r="SKR198" s="255"/>
      <c r="SKS198" s="255"/>
      <c r="SKT198" s="255"/>
      <c r="SKU198" s="255"/>
      <c r="SKV198" s="255"/>
      <c r="SKW198" s="255"/>
      <c r="SKX198" s="255"/>
      <c r="SKY198" s="255"/>
      <c r="SKZ198" s="255"/>
      <c r="SLA198" s="255"/>
      <c r="SLB198" s="255"/>
      <c r="SLC198" s="255"/>
      <c r="SLD198" s="255"/>
      <c r="SLE198" s="255"/>
      <c r="SLF198" s="255"/>
      <c r="SLG198" s="255"/>
      <c r="SLH198" s="255"/>
      <c r="SLI198" s="255"/>
      <c r="SLJ198" s="255"/>
      <c r="SLK198" s="255"/>
      <c r="SLL198" s="255"/>
      <c r="SLM198" s="255"/>
      <c r="SLN198" s="255"/>
      <c r="SLO198" s="255"/>
      <c r="SLP198" s="255"/>
      <c r="SLQ198" s="255"/>
      <c r="SLR198" s="255"/>
      <c r="SLS198" s="255"/>
      <c r="SLT198" s="255"/>
      <c r="SLU198" s="255"/>
      <c r="SLV198" s="255"/>
      <c r="SLW198" s="255"/>
      <c r="SLX198" s="255"/>
      <c r="SLY198" s="255"/>
      <c r="SLZ198" s="255"/>
      <c r="SMA198" s="255"/>
      <c r="SMB198" s="255"/>
      <c r="SMC198" s="255"/>
      <c r="SMD198" s="255"/>
      <c r="SME198" s="255"/>
      <c r="SMF198" s="255"/>
      <c r="SMG198" s="255"/>
      <c r="SMH198" s="255"/>
      <c r="SMI198" s="255"/>
      <c r="SMJ198" s="255"/>
      <c r="SMK198" s="255"/>
      <c r="SML198" s="255"/>
      <c r="SMM198" s="255"/>
      <c r="SMN198" s="255"/>
      <c r="SMO198" s="255"/>
      <c r="SMP198" s="255"/>
      <c r="SMQ198" s="255"/>
      <c r="SMR198" s="255"/>
      <c r="SMS198" s="255"/>
      <c r="SMT198" s="255"/>
      <c r="SMU198" s="255"/>
      <c r="SMV198" s="255"/>
      <c r="SMW198" s="255"/>
      <c r="SMX198" s="255"/>
      <c r="SMY198" s="255"/>
      <c r="SMZ198" s="255"/>
      <c r="SNA198" s="255"/>
      <c r="SNB198" s="255"/>
      <c r="SNC198" s="255"/>
      <c r="SND198" s="255"/>
      <c r="SNE198" s="255"/>
      <c r="SNF198" s="255"/>
      <c r="SNG198" s="255"/>
      <c r="SNH198" s="255"/>
      <c r="SNI198" s="255"/>
      <c r="SNJ198" s="255"/>
      <c r="SNK198" s="255"/>
      <c r="SNL198" s="255"/>
      <c r="SNM198" s="255"/>
      <c r="SNN198" s="255"/>
      <c r="SNO198" s="255"/>
      <c r="SNP198" s="255"/>
      <c r="SNQ198" s="255"/>
      <c r="SNR198" s="255"/>
      <c r="SNS198" s="255"/>
      <c r="SNT198" s="255"/>
      <c r="SNU198" s="255"/>
      <c r="SNV198" s="255"/>
      <c r="SNW198" s="255"/>
      <c r="SNX198" s="255"/>
      <c r="SNY198" s="255"/>
      <c r="SNZ198" s="255"/>
      <c r="SOA198" s="255"/>
      <c r="SOB198" s="255"/>
      <c r="SOC198" s="255"/>
      <c r="SOD198" s="255"/>
      <c r="SOE198" s="255"/>
      <c r="SOF198" s="255"/>
      <c r="SOG198" s="255"/>
      <c r="SOH198" s="255"/>
      <c r="SOI198" s="255"/>
      <c r="SOJ198" s="255"/>
      <c r="SOK198" s="255"/>
      <c r="SOL198" s="255"/>
      <c r="SOM198" s="255"/>
      <c r="SON198" s="255"/>
      <c r="SOO198" s="255"/>
      <c r="SOP198" s="255"/>
      <c r="SOQ198" s="255"/>
      <c r="SOR198" s="255"/>
      <c r="SOS198" s="255"/>
      <c r="SOT198" s="255"/>
      <c r="SOU198" s="255"/>
      <c r="SOV198" s="255"/>
      <c r="SOW198" s="255"/>
      <c r="SOX198" s="255"/>
      <c r="SOY198" s="255"/>
      <c r="SOZ198" s="255"/>
      <c r="SPA198" s="255"/>
      <c r="SPB198" s="255"/>
      <c r="SPC198" s="255"/>
      <c r="SPD198" s="255"/>
      <c r="SPE198" s="255"/>
      <c r="SPF198" s="255"/>
      <c r="SPG198" s="255"/>
      <c r="SPH198" s="255"/>
      <c r="SPI198" s="255"/>
      <c r="SPJ198" s="255"/>
      <c r="SPK198" s="255"/>
      <c r="SPL198" s="255"/>
      <c r="SPM198" s="255"/>
      <c r="SPN198" s="255"/>
      <c r="SPO198" s="255"/>
      <c r="SPP198" s="255"/>
      <c r="SPQ198" s="255"/>
      <c r="SPR198" s="255"/>
      <c r="SPS198" s="255"/>
      <c r="SPT198" s="255"/>
      <c r="SPU198" s="255"/>
      <c r="SPV198" s="255"/>
      <c r="SPW198" s="255"/>
      <c r="SPX198" s="255"/>
      <c r="SPY198" s="255"/>
      <c r="SPZ198" s="255"/>
      <c r="SQA198" s="255"/>
      <c r="SQB198" s="255"/>
      <c r="SQC198" s="255"/>
      <c r="SQD198" s="255"/>
      <c r="SQE198" s="255"/>
      <c r="SQF198" s="255"/>
      <c r="SQG198" s="255"/>
      <c r="SQH198" s="255"/>
      <c r="SQI198" s="255"/>
      <c r="SQJ198" s="255"/>
      <c r="SQK198" s="255"/>
      <c r="SQL198" s="255"/>
      <c r="SQM198" s="255"/>
      <c r="SQN198" s="255"/>
      <c r="SQO198" s="255"/>
      <c r="SQP198" s="255"/>
      <c r="SQQ198" s="255"/>
      <c r="SQR198" s="255"/>
      <c r="SQS198" s="255"/>
      <c r="SQT198" s="255"/>
      <c r="SQU198" s="255"/>
      <c r="SQV198" s="255"/>
      <c r="SQW198" s="255"/>
      <c r="SQX198" s="255"/>
      <c r="SQY198" s="255"/>
      <c r="SQZ198" s="255"/>
      <c r="SRA198" s="255"/>
      <c r="SRB198" s="255"/>
      <c r="SRC198" s="255"/>
      <c r="SRD198" s="255"/>
      <c r="SRE198" s="255"/>
      <c r="SRF198" s="255"/>
      <c r="SRG198" s="255"/>
      <c r="SRH198" s="255"/>
      <c r="SRI198" s="255"/>
      <c r="SRJ198" s="255"/>
      <c r="SRK198" s="255"/>
      <c r="SRL198" s="255"/>
      <c r="SRM198" s="255"/>
      <c r="SRN198" s="255"/>
      <c r="SRO198" s="255"/>
      <c r="SRP198" s="255"/>
      <c r="SRQ198" s="255"/>
      <c r="SRR198" s="255"/>
      <c r="SRS198" s="255"/>
      <c r="SRT198" s="255"/>
      <c r="SRU198" s="255"/>
      <c r="SRV198" s="255"/>
      <c r="SRW198" s="255"/>
      <c r="SRX198" s="255"/>
      <c r="SRY198" s="255"/>
      <c r="SRZ198" s="255"/>
      <c r="SSA198" s="255"/>
      <c r="SSB198" s="255"/>
      <c r="SSC198" s="255"/>
      <c r="SSD198" s="255"/>
      <c r="SSE198" s="255"/>
      <c r="SSF198" s="255"/>
      <c r="SSG198" s="255"/>
      <c r="SSH198" s="255"/>
      <c r="SSI198" s="255"/>
      <c r="SSJ198" s="255"/>
      <c r="SSK198" s="255"/>
      <c r="SSL198" s="255"/>
      <c r="SSM198" s="255"/>
      <c r="SSN198" s="255"/>
      <c r="SSO198" s="255"/>
      <c r="SSP198" s="255"/>
      <c r="SSQ198" s="255"/>
      <c r="SSR198" s="255"/>
      <c r="SSS198" s="255"/>
      <c r="SST198" s="255"/>
      <c r="SSU198" s="255"/>
      <c r="SSV198" s="255"/>
      <c r="SSW198" s="255"/>
      <c r="SSX198" s="255"/>
      <c r="SSY198" s="255"/>
      <c r="SSZ198" s="255"/>
      <c r="STA198" s="255"/>
      <c r="STB198" s="255"/>
      <c r="STC198" s="255"/>
      <c r="STD198" s="255"/>
      <c r="STE198" s="255"/>
      <c r="STF198" s="255"/>
      <c r="STG198" s="255"/>
      <c r="STH198" s="255"/>
      <c r="STI198" s="255"/>
      <c r="STJ198" s="255"/>
      <c r="STK198" s="255"/>
      <c r="STL198" s="255"/>
      <c r="STM198" s="255"/>
      <c r="STN198" s="255"/>
      <c r="STO198" s="255"/>
      <c r="STP198" s="255"/>
      <c r="STQ198" s="255"/>
      <c r="STR198" s="255"/>
      <c r="STS198" s="255"/>
      <c r="STT198" s="255"/>
      <c r="STU198" s="255"/>
      <c r="STV198" s="255"/>
      <c r="STW198" s="255"/>
      <c r="STX198" s="255"/>
      <c r="STY198" s="255"/>
      <c r="STZ198" s="255"/>
      <c r="SUA198" s="255"/>
      <c r="SUB198" s="255"/>
      <c r="SUC198" s="255"/>
      <c r="SUD198" s="255"/>
      <c r="SUE198" s="255"/>
      <c r="SUF198" s="255"/>
      <c r="SUG198" s="255"/>
      <c r="SUH198" s="255"/>
      <c r="SUI198" s="255"/>
      <c r="SUJ198" s="255"/>
      <c r="SUK198" s="255"/>
      <c r="SUL198" s="255"/>
      <c r="SUM198" s="255"/>
      <c r="SUN198" s="255"/>
      <c r="SUO198" s="255"/>
      <c r="SUP198" s="255"/>
      <c r="SUQ198" s="255"/>
      <c r="SUR198" s="255"/>
      <c r="SUS198" s="255"/>
      <c r="SUT198" s="255"/>
      <c r="SUU198" s="255"/>
      <c r="SUV198" s="255"/>
      <c r="SUW198" s="255"/>
      <c r="SUX198" s="255"/>
      <c r="SUY198" s="255"/>
      <c r="SUZ198" s="255"/>
      <c r="SVA198" s="255"/>
      <c r="SVB198" s="255"/>
      <c r="SVC198" s="255"/>
      <c r="SVD198" s="255"/>
      <c r="SVE198" s="255"/>
      <c r="SVF198" s="255"/>
      <c r="SVG198" s="255"/>
      <c r="SVH198" s="255"/>
      <c r="SVI198" s="255"/>
      <c r="SVJ198" s="255"/>
      <c r="SVK198" s="255"/>
      <c r="SVL198" s="255"/>
      <c r="SVM198" s="255"/>
      <c r="SVN198" s="255"/>
      <c r="SVO198" s="255"/>
      <c r="SVP198" s="255"/>
      <c r="SVQ198" s="255"/>
      <c r="SVR198" s="255"/>
      <c r="SVS198" s="255"/>
      <c r="SVT198" s="255"/>
      <c r="SVU198" s="255"/>
      <c r="SVV198" s="255"/>
      <c r="SVW198" s="255"/>
      <c r="SVX198" s="255"/>
      <c r="SVY198" s="255"/>
      <c r="SVZ198" s="255"/>
      <c r="SWA198" s="255"/>
      <c r="SWB198" s="255"/>
      <c r="SWC198" s="255"/>
      <c r="SWD198" s="255"/>
      <c r="SWE198" s="255"/>
      <c r="SWF198" s="255"/>
      <c r="SWG198" s="255"/>
      <c r="SWH198" s="255"/>
      <c r="SWI198" s="255"/>
      <c r="SWJ198" s="255"/>
      <c r="SWK198" s="255"/>
      <c r="SWL198" s="255"/>
      <c r="SWM198" s="255"/>
      <c r="SWN198" s="255"/>
      <c r="SWO198" s="255"/>
      <c r="SWP198" s="255"/>
      <c r="SWQ198" s="255"/>
      <c r="SWR198" s="255"/>
      <c r="SWS198" s="255"/>
      <c r="SWT198" s="255"/>
      <c r="SWU198" s="255"/>
      <c r="SWV198" s="255"/>
      <c r="SWW198" s="255"/>
      <c r="SWX198" s="255"/>
      <c r="SWY198" s="255"/>
      <c r="SWZ198" s="255"/>
      <c r="SXA198" s="255"/>
      <c r="SXB198" s="255"/>
      <c r="SXC198" s="255"/>
      <c r="SXD198" s="255"/>
      <c r="SXE198" s="255"/>
      <c r="SXF198" s="255"/>
      <c r="SXG198" s="255"/>
      <c r="SXH198" s="255"/>
      <c r="SXI198" s="255"/>
      <c r="SXJ198" s="255"/>
      <c r="SXK198" s="255"/>
      <c r="SXL198" s="255"/>
      <c r="SXM198" s="255"/>
      <c r="SXN198" s="255"/>
      <c r="SXO198" s="255"/>
      <c r="SXP198" s="255"/>
      <c r="SXQ198" s="255"/>
      <c r="SXR198" s="255"/>
      <c r="SXS198" s="255"/>
      <c r="SXT198" s="255"/>
      <c r="SXU198" s="255"/>
      <c r="SXV198" s="255"/>
      <c r="SXW198" s="255"/>
      <c r="SXX198" s="255"/>
      <c r="SXY198" s="255"/>
      <c r="SXZ198" s="255"/>
      <c r="SYA198" s="255"/>
      <c r="SYB198" s="255"/>
      <c r="SYC198" s="255"/>
      <c r="SYD198" s="255"/>
      <c r="SYE198" s="255"/>
      <c r="SYF198" s="255"/>
      <c r="SYG198" s="255"/>
      <c r="SYH198" s="255"/>
      <c r="SYI198" s="255"/>
      <c r="SYJ198" s="255"/>
      <c r="SYK198" s="255"/>
      <c r="SYL198" s="255"/>
      <c r="SYM198" s="255"/>
      <c r="SYN198" s="255"/>
      <c r="SYO198" s="255"/>
      <c r="SYP198" s="255"/>
      <c r="SYQ198" s="255"/>
      <c r="SYR198" s="255"/>
      <c r="SYS198" s="255"/>
      <c r="SYT198" s="255"/>
      <c r="SYU198" s="255"/>
      <c r="SYV198" s="255"/>
      <c r="SYW198" s="255"/>
      <c r="SYX198" s="255"/>
      <c r="SYY198" s="255"/>
      <c r="SYZ198" s="255"/>
      <c r="SZA198" s="255"/>
      <c r="SZB198" s="255"/>
      <c r="SZC198" s="255"/>
      <c r="SZD198" s="255"/>
      <c r="SZE198" s="255"/>
      <c r="SZF198" s="255"/>
      <c r="SZG198" s="255"/>
      <c r="SZH198" s="255"/>
      <c r="SZI198" s="255"/>
      <c r="SZJ198" s="255"/>
      <c r="SZK198" s="255"/>
      <c r="SZL198" s="255"/>
      <c r="SZM198" s="255"/>
      <c r="SZN198" s="255"/>
      <c r="SZO198" s="255"/>
      <c r="SZP198" s="255"/>
      <c r="SZQ198" s="255"/>
      <c r="SZR198" s="255"/>
      <c r="SZS198" s="255"/>
      <c r="SZT198" s="255"/>
      <c r="SZU198" s="255"/>
      <c r="SZV198" s="255"/>
      <c r="SZW198" s="255"/>
      <c r="SZX198" s="255"/>
      <c r="SZY198" s="255"/>
      <c r="SZZ198" s="255"/>
      <c r="TAA198" s="255"/>
      <c r="TAB198" s="255"/>
      <c r="TAC198" s="255"/>
      <c r="TAD198" s="255"/>
      <c r="TAE198" s="255"/>
      <c r="TAF198" s="255"/>
      <c r="TAG198" s="255"/>
      <c r="TAH198" s="255"/>
      <c r="TAI198" s="255"/>
      <c r="TAJ198" s="255"/>
      <c r="TAK198" s="255"/>
      <c r="TAL198" s="255"/>
      <c r="TAM198" s="255"/>
      <c r="TAN198" s="255"/>
      <c r="TAO198" s="255"/>
      <c r="TAP198" s="255"/>
      <c r="TAQ198" s="255"/>
      <c r="TAR198" s="255"/>
      <c r="TAS198" s="255"/>
      <c r="TAT198" s="255"/>
      <c r="TAU198" s="255"/>
      <c r="TAV198" s="255"/>
      <c r="TAW198" s="255"/>
      <c r="TAX198" s="255"/>
      <c r="TAY198" s="255"/>
      <c r="TAZ198" s="255"/>
      <c r="TBA198" s="255"/>
      <c r="TBB198" s="255"/>
      <c r="TBC198" s="255"/>
      <c r="TBD198" s="255"/>
      <c r="TBE198" s="255"/>
      <c r="TBF198" s="255"/>
      <c r="TBG198" s="255"/>
      <c r="TBH198" s="255"/>
      <c r="TBI198" s="255"/>
      <c r="TBJ198" s="255"/>
      <c r="TBK198" s="255"/>
      <c r="TBL198" s="255"/>
      <c r="TBM198" s="255"/>
      <c r="TBN198" s="255"/>
      <c r="TBO198" s="255"/>
      <c r="TBP198" s="255"/>
      <c r="TBQ198" s="255"/>
      <c r="TBR198" s="255"/>
      <c r="TBS198" s="255"/>
      <c r="TBT198" s="255"/>
      <c r="TBU198" s="255"/>
      <c r="TBV198" s="255"/>
      <c r="TBW198" s="255"/>
      <c r="TBX198" s="255"/>
      <c r="TBY198" s="255"/>
      <c r="TBZ198" s="255"/>
      <c r="TCA198" s="255"/>
      <c r="TCB198" s="255"/>
      <c r="TCC198" s="255"/>
      <c r="TCD198" s="255"/>
      <c r="TCE198" s="255"/>
      <c r="TCF198" s="255"/>
      <c r="TCG198" s="255"/>
      <c r="TCH198" s="255"/>
      <c r="TCI198" s="255"/>
      <c r="TCJ198" s="255"/>
      <c r="TCK198" s="255"/>
      <c r="TCL198" s="255"/>
      <c r="TCM198" s="255"/>
      <c r="TCN198" s="255"/>
      <c r="TCO198" s="255"/>
      <c r="TCP198" s="255"/>
      <c r="TCQ198" s="255"/>
      <c r="TCR198" s="255"/>
      <c r="TCS198" s="255"/>
      <c r="TCT198" s="255"/>
      <c r="TCU198" s="255"/>
      <c r="TCV198" s="255"/>
      <c r="TCW198" s="255"/>
      <c r="TCX198" s="255"/>
      <c r="TCY198" s="255"/>
      <c r="TCZ198" s="255"/>
      <c r="TDA198" s="255"/>
      <c r="TDB198" s="255"/>
      <c r="TDC198" s="255"/>
      <c r="TDD198" s="255"/>
      <c r="TDE198" s="255"/>
      <c r="TDF198" s="255"/>
      <c r="TDG198" s="255"/>
      <c r="TDH198" s="255"/>
      <c r="TDI198" s="255"/>
      <c r="TDJ198" s="255"/>
      <c r="TDK198" s="255"/>
      <c r="TDL198" s="255"/>
      <c r="TDM198" s="255"/>
      <c r="TDN198" s="255"/>
      <c r="TDO198" s="255"/>
      <c r="TDP198" s="255"/>
      <c r="TDQ198" s="255"/>
      <c r="TDR198" s="255"/>
      <c r="TDS198" s="255"/>
      <c r="TDT198" s="255"/>
      <c r="TDU198" s="255"/>
      <c r="TDV198" s="255"/>
      <c r="TDW198" s="255"/>
      <c r="TDX198" s="255"/>
      <c r="TDY198" s="255"/>
      <c r="TDZ198" s="255"/>
      <c r="TEA198" s="255"/>
      <c r="TEB198" s="255"/>
      <c r="TEC198" s="255"/>
      <c r="TED198" s="255"/>
      <c r="TEE198" s="255"/>
      <c r="TEF198" s="255"/>
      <c r="TEG198" s="255"/>
      <c r="TEH198" s="255"/>
      <c r="TEI198" s="255"/>
      <c r="TEJ198" s="255"/>
      <c r="TEK198" s="255"/>
      <c r="TEL198" s="255"/>
      <c r="TEM198" s="255"/>
      <c r="TEN198" s="255"/>
      <c r="TEO198" s="255"/>
      <c r="TEP198" s="255"/>
      <c r="TEQ198" s="255"/>
      <c r="TER198" s="255"/>
      <c r="TES198" s="255"/>
      <c r="TET198" s="255"/>
      <c r="TEU198" s="255"/>
      <c r="TEV198" s="255"/>
      <c r="TEW198" s="255"/>
      <c r="TEX198" s="255"/>
      <c r="TEY198" s="255"/>
      <c r="TEZ198" s="255"/>
      <c r="TFA198" s="255"/>
      <c r="TFB198" s="255"/>
      <c r="TFC198" s="255"/>
      <c r="TFD198" s="255"/>
      <c r="TFE198" s="255"/>
      <c r="TFF198" s="255"/>
      <c r="TFG198" s="255"/>
      <c r="TFH198" s="255"/>
      <c r="TFI198" s="255"/>
      <c r="TFJ198" s="255"/>
      <c r="TFK198" s="255"/>
      <c r="TFL198" s="255"/>
      <c r="TFM198" s="255"/>
      <c r="TFN198" s="255"/>
      <c r="TFO198" s="255"/>
      <c r="TFP198" s="255"/>
      <c r="TFQ198" s="255"/>
      <c r="TFR198" s="255"/>
      <c r="TFS198" s="255"/>
      <c r="TFT198" s="255"/>
      <c r="TFU198" s="255"/>
      <c r="TFV198" s="255"/>
      <c r="TFW198" s="255"/>
      <c r="TFX198" s="255"/>
      <c r="TFY198" s="255"/>
      <c r="TFZ198" s="255"/>
      <c r="TGA198" s="255"/>
      <c r="TGB198" s="255"/>
      <c r="TGC198" s="255"/>
      <c r="TGD198" s="255"/>
      <c r="TGE198" s="255"/>
      <c r="TGF198" s="255"/>
      <c r="TGG198" s="255"/>
      <c r="TGH198" s="255"/>
      <c r="TGI198" s="255"/>
      <c r="TGJ198" s="255"/>
      <c r="TGK198" s="255"/>
      <c r="TGL198" s="255"/>
      <c r="TGM198" s="255"/>
      <c r="TGN198" s="255"/>
      <c r="TGO198" s="255"/>
      <c r="TGP198" s="255"/>
      <c r="TGQ198" s="255"/>
      <c r="TGR198" s="255"/>
      <c r="TGS198" s="255"/>
      <c r="TGT198" s="255"/>
      <c r="TGU198" s="255"/>
      <c r="TGV198" s="255"/>
      <c r="TGW198" s="255"/>
      <c r="TGX198" s="255"/>
      <c r="TGY198" s="255"/>
      <c r="TGZ198" s="255"/>
      <c r="THA198" s="255"/>
      <c r="THB198" s="255"/>
      <c r="THC198" s="255"/>
      <c r="THD198" s="255"/>
      <c r="THE198" s="255"/>
      <c r="THF198" s="255"/>
      <c r="THG198" s="255"/>
      <c r="THH198" s="255"/>
      <c r="THI198" s="255"/>
      <c r="THJ198" s="255"/>
      <c r="THK198" s="255"/>
      <c r="THL198" s="255"/>
      <c r="THM198" s="255"/>
      <c r="THN198" s="255"/>
      <c r="THO198" s="255"/>
      <c r="THP198" s="255"/>
      <c r="THQ198" s="255"/>
      <c r="THR198" s="255"/>
      <c r="THS198" s="255"/>
      <c r="THT198" s="255"/>
      <c r="THU198" s="255"/>
      <c r="THV198" s="255"/>
      <c r="THW198" s="255"/>
      <c r="THX198" s="255"/>
      <c r="THY198" s="255"/>
      <c r="THZ198" s="255"/>
      <c r="TIA198" s="255"/>
      <c r="TIB198" s="255"/>
      <c r="TIC198" s="255"/>
      <c r="TID198" s="255"/>
      <c r="TIE198" s="255"/>
      <c r="TIF198" s="255"/>
      <c r="TIG198" s="255"/>
      <c r="TIH198" s="255"/>
      <c r="TII198" s="255"/>
      <c r="TIJ198" s="255"/>
      <c r="TIK198" s="255"/>
      <c r="TIL198" s="255"/>
      <c r="TIM198" s="255"/>
      <c r="TIN198" s="255"/>
      <c r="TIO198" s="255"/>
      <c r="TIP198" s="255"/>
      <c r="TIQ198" s="255"/>
      <c r="TIR198" s="255"/>
      <c r="TIS198" s="255"/>
      <c r="TIT198" s="255"/>
      <c r="TIU198" s="255"/>
      <c r="TIV198" s="255"/>
      <c r="TIW198" s="255"/>
      <c r="TIX198" s="255"/>
      <c r="TIY198" s="255"/>
      <c r="TIZ198" s="255"/>
      <c r="TJA198" s="255"/>
      <c r="TJB198" s="255"/>
      <c r="TJC198" s="255"/>
      <c r="TJD198" s="255"/>
      <c r="TJE198" s="255"/>
      <c r="TJF198" s="255"/>
      <c r="TJG198" s="255"/>
      <c r="TJH198" s="255"/>
      <c r="TJI198" s="255"/>
      <c r="TJJ198" s="255"/>
      <c r="TJK198" s="255"/>
      <c r="TJL198" s="255"/>
      <c r="TJM198" s="255"/>
      <c r="TJN198" s="255"/>
      <c r="TJO198" s="255"/>
      <c r="TJP198" s="255"/>
      <c r="TJQ198" s="255"/>
      <c r="TJR198" s="255"/>
      <c r="TJS198" s="255"/>
      <c r="TJT198" s="255"/>
      <c r="TJU198" s="255"/>
      <c r="TJV198" s="255"/>
      <c r="TJW198" s="255"/>
      <c r="TJX198" s="255"/>
      <c r="TJY198" s="255"/>
      <c r="TJZ198" s="255"/>
      <c r="TKA198" s="255"/>
      <c r="TKB198" s="255"/>
      <c r="TKC198" s="255"/>
      <c r="TKD198" s="255"/>
      <c r="TKE198" s="255"/>
      <c r="TKF198" s="255"/>
      <c r="TKG198" s="255"/>
      <c r="TKH198" s="255"/>
      <c r="TKI198" s="255"/>
      <c r="TKJ198" s="255"/>
      <c r="TKK198" s="255"/>
      <c r="TKL198" s="255"/>
      <c r="TKM198" s="255"/>
      <c r="TKN198" s="255"/>
      <c r="TKO198" s="255"/>
      <c r="TKP198" s="255"/>
      <c r="TKQ198" s="255"/>
      <c r="TKR198" s="255"/>
      <c r="TKS198" s="255"/>
      <c r="TKT198" s="255"/>
      <c r="TKU198" s="255"/>
      <c r="TKV198" s="255"/>
      <c r="TKW198" s="255"/>
      <c r="TKX198" s="255"/>
      <c r="TKY198" s="255"/>
      <c r="TKZ198" s="255"/>
      <c r="TLA198" s="255"/>
      <c r="TLB198" s="255"/>
      <c r="TLC198" s="255"/>
      <c r="TLD198" s="255"/>
      <c r="TLE198" s="255"/>
      <c r="TLF198" s="255"/>
      <c r="TLG198" s="255"/>
      <c r="TLH198" s="255"/>
      <c r="TLI198" s="255"/>
      <c r="TLJ198" s="255"/>
      <c r="TLK198" s="255"/>
      <c r="TLL198" s="255"/>
      <c r="TLM198" s="255"/>
      <c r="TLN198" s="255"/>
      <c r="TLO198" s="255"/>
      <c r="TLP198" s="255"/>
      <c r="TLQ198" s="255"/>
      <c r="TLR198" s="255"/>
      <c r="TLS198" s="255"/>
      <c r="TLT198" s="255"/>
      <c r="TLU198" s="255"/>
      <c r="TLV198" s="255"/>
      <c r="TLW198" s="255"/>
      <c r="TLX198" s="255"/>
      <c r="TLY198" s="255"/>
      <c r="TLZ198" s="255"/>
      <c r="TMA198" s="255"/>
      <c r="TMB198" s="255"/>
      <c r="TMC198" s="255"/>
      <c r="TMD198" s="255"/>
      <c r="TME198" s="255"/>
      <c r="TMF198" s="255"/>
      <c r="TMG198" s="255"/>
      <c r="TMH198" s="255"/>
      <c r="TMI198" s="255"/>
      <c r="TMJ198" s="255"/>
      <c r="TMK198" s="255"/>
      <c r="TML198" s="255"/>
      <c r="TMM198" s="255"/>
      <c r="TMN198" s="255"/>
      <c r="TMO198" s="255"/>
      <c r="TMP198" s="255"/>
      <c r="TMQ198" s="255"/>
      <c r="TMR198" s="255"/>
      <c r="TMS198" s="255"/>
      <c r="TMT198" s="255"/>
      <c r="TMU198" s="255"/>
      <c r="TMV198" s="255"/>
      <c r="TMW198" s="255"/>
      <c r="TMX198" s="255"/>
      <c r="TMY198" s="255"/>
      <c r="TMZ198" s="255"/>
      <c r="TNA198" s="255"/>
      <c r="TNB198" s="255"/>
      <c r="TNC198" s="255"/>
      <c r="TND198" s="255"/>
      <c r="TNE198" s="255"/>
      <c r="TNF198" s="255"/>
      <c r="TNG198" s="255"/>
      <c r="TNH198" s="255"/>
      <c r="TNI198" s="255"/>
      <c r="TNJ198" s="255"/>
      <c r="TNK198" s="255"/>
      <c r="TNL198" s="255"/>
      <c r="TNM198" s="255"/>
      <c r="TNN198" s="255"/>
      <c r="TNO198" s="255"/>
      <c r="TNP198" s="255"/>
      <c r="TNQ198" s="255"/>
      <c r="TNR198" s="255"/>
      <c r="TNS198" s="255"/>
      <c r="TNT198" s="255"/>
      <c r="TNU198" s="255"/>
      <c r="TNV198" s="255"/>
      <c r="TNW198" s="255"/>
      <c r="TNX198" s="255"/>
      <c r="TNY198" s="255"/>
      <c r="TNZ198" s="255"/>
      <c r="TOA198" s="255"/>
      <c r="TOB198" s="255"/>
      <c r="TOC198" s="255"/>
      <c r="TOD198" s="255"/>
      <c r="TOE198" s="255"/>
      <c r="TOF198" s="255"/>
      <c r="TOG198" s="255"/>
      <c r="TOH198" s="255"/>
      <c r="TOI198" s="255"/>
      <c r="TOJ198" s="255"/>
      <c r="TOK198" s="255"/>
      <c r="TOL198" s="255"/>
      <c r="TOM198" s="255"/>
      <c r="TON198" s="255"/>
      <c r="TOO198" s="255"/>
      <c r="TOP198" s="255"/>
      <c r="TOQ198" s="255"/>
      <c r="TOR198" s="255"/>
      <c r="TOS198" s="255"/>
      <c r="TOT198" s="255"/>
      <c r="TOU198" s="255"/>
      <c r="TOV198" s="255"/>
      <c r="TOW198" s="255"/>
      <c r="TOX198" s="255"/>
      <c r="TOY198" s="255"/>
      <c r="TOZ198" s="255"/>
      <c r="TPA198" s="255"/>
      <c r="TPB198" s="255"/>
      <c r="TPC198" s="255"/>
      <c r="TPD198" s="255"/>
      <c r="TPE198" s="255"/>
      <c r="TPF198" s="255"/>
      <c r="TPG198" s="255"/>
      <c r="TPH198" s="255"/>
      <c r="TPI198" s="255"/>
      <c r="TPJ198" s="255"/>
      <c r="TPK198" s="255"/>
      <c r="TPL198" s="255"/>
      <c r="TPM198" s="255"/>
      <c r="TPN198" s="255"/>
      <c r="TPO198" s="255"/>
      <c r="TPP198" s="255"/>
      <c r="TPQ198" s="255"/>
      <c r="TPR198" s="255"/>
      <c r="TPS198" s="255"/>
      <c r="TPT198" s="255"/>
      <c r="TPU198" s="255"/>
      <c r="TPV198" s="255"/>
      <c r="TPW198" s="255"/>
      <c r="TPX198" s="255"/>
      <c r="TPY198" s="255"/>
      <c r="TPZ198" s="255"/>
      <c r="TQA198" s="255"/>
      <c r="TQB198" s="255"/>
      <c r="TQC198" s="255"/>
      <c r="TQD198" s="255"/>
      <c r="TQE198" s="255"/>
      <c r="TQF198" s="255"/>
      <c r="TQG198" s="255"/>
      <c r="TQH198" s="255"/>
      <c r="TQI198" s="255"/>
      <c r="TQJ198" s="255"/>
      <c r="TQK198" s="255"/>
      <c r="TQL198" s="255"/>
      <c r="TQM198" s="255"/>
      <c r="TQN198" s="255"/>
      <c r="TQO198" s="255"/>
      <c r="TQP198" s="255"/>
      <c r="TQQ198" s="255"/>
      <c r="TQR198" s="255"/>
      <c r="TQS198" s="255"/>
      <c r="TQT198" s="255"/>
      <c r="TQU198" s="255"/>
      <c r="TQV198" s="255"/>
      <c r="TQW198" s="255"/>
      <c r="TQX198" s="255"/>
      <c r="TQY198" s="255"/>
      <c r="TQZ198" s="255"/>
      <c r="TRA198" s="255"/>
      <c r="TRB198" s="255"/>
      <c r="TRC198" s="255"/>
      <c r="TRD198" s="255"/>
      <c r="TRE198" s="255"/>
      <c r="TRF198" s="255"/>
      <c r="TRG198" s="255"/>
      <c r="TRH198" s="255"/>
      <c r="TRI198" s="255"/>
      <c r="TRJ198" s="255"/>
      <c r="TRK198" s="255"/>
      <c r="TRL198" s="255"/>
      <c r="TRM198" s="255"/>
      <c r="TRN198" s="255"/>
      <c r="TRO198" s="255"/>
      <c r="TRP198" s="255"/>
      <c r="TRQ198" s="255"/>
      <c r="TRR198" s="255"/>
      <c r="TRS198" s="255"/>
      <c r="TRT198" s="255"/>
      <c r="TRU198" s="255"/>
      <c r="TRV198" s="255"/>
      <c r="TRW198" s="255"/>
      <c r="TRX198" s="255"/>
      <c r="TRY198" s="255"/>
      <c r="TRZ198" s="255"/>
      <c r="TSA198" s="255"/>
      <c r="TSB198" s="255"/>
      <c r="TSC198" s="255"/>
      <c r="TSD198" s="255"/>
      <c r="TSE198" s="255"/>
      <c r="TSF198" s="255"/>
      <c r="TSG198" s="255"/>
      <c r="TSH198" s="255"/>
      <c r="TSI198" s="255"/>
      <c r="TSJ198" s="255"/>
      <c r="TSK198" s="255"/>
      <c r="TSL198" s="255"/>
      <c r="TSM198" s="255"/>
      <c r="TSN198" s="255"/>
      <c r="TSO198" s="255"/>
      <c r="TSP198" s="255"/>
      <c r="TSQ198" s="255"/>
      <c r="TSR198" s="255"/>
      <c r="TSS198" s="255"/>
      <c r="TST198" s="255"/>
      <c r="TSU198" s="255"/>
      <c r="TSV198" s="255"/>
      <c r="TSW198" s="255"/>
      <c r="TSX198" s="255"/>
      <c r="TSY198" s="255"/>
      <c r="TSZ198" s="255"/>
      <c r="TTA198" s="255"/>
      <c r="TTB198" s="255"/>
      <c r="TTC198" s="255"/>
      <c r="TTD198" s="255"/>
      <c r="TTE198" s="255"/>
      <c r="TTF198" s="255"/>
      <c r="TTG198" s="255"/>
      <c r="TTH198" s="255"/>
      <c r="TTI198" s="255"/>
      <c r="TTJ198" s="255"/>
      <c r="TTK198" s="255"/>
      <c r="TTL198" s="255"/>
      <c r="TTM198" s="255"/>
      <c r="TTN198" s="255"/>
      <c r="TTO198" s="255"/>
      <c r="TTP198" s="255"/>
      <c r="TTQ198" s="255"/>
      <c r="TTR198" s="255"/>
      <c r="TTS198" s="255"/>
      <c r="TTT198" s="255"/>
      <c r="TTU198" s="255"/>
      <c r="TTV198" s="255"/>
      <c r="TTW198" s="255"/>
      <c r="TTX198" s="255"/>
      <c r="TTY198" s="255"/>
      <c r="TTZ198" s="255"/>
      <c r="TUA198" s="255"/>
      <c r="TUB198" s="255"/>
      <c r="TUC198" s="255"/>
      <c r="TUD198" s="255"/>
      <c r="TUE198" s="255"/>
      <c r="TUF198" s="255"/>
      <c r="TUG198" s="255"/>
      <c r="TUH198" s="255"/>
      <c r="TUI198" s="255"/>
      <c r="TUJ198" s="255"/>
      <c r="TUK198" s="255"/>
      <c r="TUL198" s="255"/>
      <c r="TUM198" s="255"/>
      <c r="TUN198" s="255"/>
      <c r="TUO198" s="255"/>
      <c r="TUP198" s="255"/>
      <c r="TUQ198" s="255"/>
      <c r="TUR198" s="255"/>
      <c r="TUS198" s="255"/>
      <c r="TUT198" s="255"/>
      <c r="TUU198" s="255"/>
      <c r="TUV198" s="255"/>
      <c r="TUW198" s="255"/>
      <c r="TUX198" s="255"/>
      <c r="TUY198" s="255"/>
      <c r="TUZ198" s="255"/>
      <c r="TVA198" s="255"/>
      <c r="TVB198" s="255"/>
      <c r="TVC198" s="255"/>
      <c r="TVD198" s="255"/>
      <c r="TVE198" s="255"/>
      <c r="TVF198" s="255"/>
      <c r="TVG198" s="255"/>
      <c r="TVH198" s="255"/>
      <c r="TVI198" s="255"/>
      <c r="TVJ198" s="255"/>
      <c r="TVK198" s="255"/>
      <c r="TVL198" s="255"/>
      <c r="TVM198" s="255"/>
      <c r="TVN198" s="255"/>
      <c r="TVO198" s="255"/>
      <c r="TVP198" s="255"/>
      <c r="TVQ198" s="255"/>
      <c r="TVR198" s="255"/>
      <c r="TVS198" s="255"/>
      <c r="TVT198" s="255"/>
      <c r="TVU198" s="255"/>
      <c r="TVV198" s="255"/>
      <c r="TVW198" s="255"/>
      <c r="TVX198" s="255"/>
      <c r="TVY198" s="255"/>
      <c r="TVZ198" s="255"/>
      <c r="TWA198" s="255"/>
      <c r="TWB198" s="255"/>
      <c r="TWC198" s="255"/>
      <c r="TWD198" s="255"/>
      <c r="TWE198" s="255"/>
      <c r="TWF198" s="255"/>
      <c r="TWG198" s="255"/>
      <c r="TWH198" s="255"/>
      <c r="TWI198" s="255"/>
      <c r="TWJ198" s="255"/>
      <c r="TWK198" s="255"/>
      <c r="TWL198" s="255"/>
      <c r="TWM198" s="255"/>
      <c r="TWN198" s="255"/>
      <c r="TWO198" s="255"/>
      <c r="TWP198" s="255"/>
      <c r="TWQ198" s="255"/>
      <c r="TWR198" s="255"/>
      <c r="TWS198" s="255"/>
      <c r="TWT198" s="255"/>
      <c r="TWU198" s="255"/>
      <c r="TWV198" s="255"/>
      <c r="TWW198" s="255"/>
      <c r="TWX198" s="255"/>
      <c r="TWY198" s="255"/>
      <c r="TWZ198" s="255"/>
      <c r="TXA198" s="255"/>
      <c r="TXB198" s="255"/>
      <c r="TXC198" s="255"/>
      <c r="TXD198" s="255"/>
      <c r="TXE198" s="255"/>
      <c r="TXF198" s="255"/>
      <c r="TXG198" s="255"/>
      <c r="TXH198" s="255"/>
      <c r="TXI198" s="255"/>
      <c r="TXJ198" s="255"/>
      <c r="TXK198" s="255"/>
      <c r="TXL198" s="255"/>
      <c r="TXM198" s="255"/>
      <c r="TXN198" s="255"/>
      <c r="TXO198" s="255"/>
      <c r="TXP198" s="255"/>
      <c r="TXQ198" s="255"/>
      <c r="TXR198" s="255"/>
      <c r="TXS198" s="255"/>
      <c r="TXT198" s="255"/>
      <c r="TXU198" s="255"/>
      <c r="TXV198" s="255"/>
      <c r="TXW198" s="255"/>
      <c r="TXX198" s="255"/>
      <c r="TXY198" s="255"/>
      <c r="TXZ198" s="255"/>
      <c r="TYA198" s="255"/>
      <c r="TYB198" s="255"/>
      <c r="TYC198" s="255"/>
      <c r="TYD198" s="255"/>
      <c r="TYE198" s="255"/>
      <c r="TYF198" s="255"/>
      <c r="TYG198" s="255"/>
      <c r="TYH198" s="255"/>
      <c r="TYI198" s="255"/>
      <c r="TYJ198" s="255"/>
      <c r="TYK198" s="255"/>
      <c r="TYL198" s="255"/>
      <c r="TYM198" s="255"/>
      <c r="TYN198" s="255"/>
      <c r="TYO198" s="255"/>
      <c r="TYP198" s="255"/>
      <c r="TYQ198" s="255"/>
      <c r="TYR198" s="255"/>
      <c r="TYS198" s="255"/>
      <c r="TYT198" s="255"/>
      <c r="TYU198" s="255"/>
      <c r="TYV198" s="255"/>
      <c r="TYW198" s="255"/>
      <c r="TYX198" s="255"/>
      <c r="TYY198" s="255"/>
      <c r="TYZ198" s="255"/>
      <c r="TZA198" s="255"/>
      <c r="TZB198" s="255"/>
      <c r="TZC198" s="255"/>
      <c r="TZD198" s="255"/>
      <c r="TZE198" s="255"/>
      <c r="TZF198" s="255"/>
      <c r="TZG198" s="255"/>
      <c r="TZH198" s="255"/>
      <c r="TZI198" s="255"/>
      <c r="TZJ198" s="255"/>
      <c r="TZK198" s="255"/>
      <c r="TZL198" s="255"/>
      <c r="TZM198" s="255"/>
      <c r="TZN198" s="255"/>
      <c r="TZO198" s="255"/>
      <c r="TZP198" s="255"/>
      <c r="TZQ198" s="255"/>
      <c r="TZR198" s="255"/>
      <c r="TZS198" s="255"/>
      <c r="TZT198" s="255"/>
      <c r="TZU198" s="255"/>
      <c r="TZV198" s="255"/>
      <c r="TZW198" s="255"/>
      <c r="TZX198" s="255"/>
      <c r="TZY198" s="255"/>
      <c r="TZZ198" s="255"/>
      <c r="UAA198" s="255"/>
      <c r="UAB198" s="255"/>
      <c r="UAC198" s="255"/>
      <c r="UAD198" s="255"/>
      <c r="UAE198" s="255"/>
      <c r="UAF198" s="255"/>
      <c r="UAG198" s="255"/>
      <c r="UAH198" s="255"/>
      <c r="UAI198" s="255"/>
      <c r="UAJ198" s="255"/>
      <c r="UAK198" s="255"/>
      <c r="UAL198" s="255"/>
      <c r="UAM198" s="255"/>
      <c r="UAN198" s="255"/>
      <c r="UAO198" s="255"/>
      <c r="UAP198" s="255"/>
      <c r="UAQ198" s="255"/>
      <c r="UAR198" s="255"/>
      <c r="UAS198" s="255"/>
      <c r="UAT198" s="255"/>
      <c r="UAU198" s="255"/>
      <c r="UAV198" s="255"/>
      <c r="UAW198" s="255"/>
      <c r="UAX198" s="255"/>
      <c r="UAY198" s="255"/>
      <c r="UAZ198" s="255"/>
      <c r="UBA198" s="255"/>
      <c r="UBB198" s="255"/>
      <c r="UBC198" s="255"/>
      <c r="UBD198" s="255"/>
      <c r="UBE198" s="255"/>
      <c r="UBF198" s="255"/>
      <c r="UBG198" s="255"/>
      <c r="UBH198" s="255"/>
      <c r="UBI198" s="255"/>
      <c r="UBJ198" s="255"/>
      <c r="UBK198" s="255"/>
      <c r="UBL198" s="255"/>
      <c r="UBM198" s="255"/>
      <c r="UBN198" s="255"/>
      <c r="UBO198" s="255"/>
      <c r="UBP198" s="255"/>
      <c r="UBQ198" s="255"/>
      <c r="UBR198" s="255"/>
      <c r="UBS198" s="255"/>
      <c r="UBT198" s="255"/>
      <c r="UBU198" s="255"/>
      <c r="UBV198" s="255"/>
      <c r="UBW198" s="255"/>
      <c r="UBX198" s="255"/>
      <c r="UBY198" s="255"/>
      <c r="UBZ198" s="255"/>
      <c r="UCA198" s="255"/>
      <c r="UCB198" s="255"/>
      <c r="UCC198" s="255"/>
      <c r="UCD198" s="255"/>
      <c r="UCE198" s="255"/>
      <c r="UCF198" s="255"/>
      <c r="UCG198" s="255"/>
      <c r="UCH198" s="255"/>
      <c r="UCI198" s="255"/>
      <c r="UCJ198" s="255"/>
      <c r="UCK198" s="255"/>
      <c r="UCL198" s="255"/>
      <c r="UCM198" s="255"/>
      <c r="UCN198" s="255"/>
      <c r="UCO198" s="255"/>
      <c r="UCP198" s="255"/>
      <c r="UCQ198" s="255"/>
      <c r="UCR198" s="255"/>
      <c r="UCS198" s="255"/>
      <c r="UCT198" s="255"/>
      <c r="UCU198" s="255"/>
      <c r="UCV198" s="255"/>
      <c r="UCW198" s="255"/>
      <c r="UCX198" s="255"/>
      <c r="UCY198" s="255"/>
      <c r="UCZ198" s="255"/>
      <c r="UDA198" s="255"/>
      <c r="UDB198" s="255"/>
      <c r="UDC198" s="255"/>
      <c r="UDD198" s="255"/>
      <c r="UDE198" s="255"/>
      <c r="UDF198" s="255"/>
      <c r="UDG198" s="255"/>
      <c r="UDH198" s="255"/>
      <c r="UDI198" s="255"/>
      <c r="UDJ198" s="255"/>
      <c r="UDK198" s="255"/>
      <c r="UDL198" s="255"/>
      <c r="UDM198" s="255"/>
      <c r="UDN198" s="255"/>
      <c r="UDO198" s="255"/>
      <c r="UDP198" s="255"/>
      <c r="UDQ198" s="255"/>
      <c r="UDR198" s="255"/>
      <c r="UDS198" s="255"/>
      <c r="UDT198" s="255"/>
      <c r="UDU198" s="255"/>
      <c r="UDV198" s="255"/>
      <c r="UDW198" s="255"/>
      <c r="UDX198" s="255"/>
      <c r="UDY198" s="255"/>
      <c r="UDZ198" s="255"/>
      <c r="UEA198" s="255"/>
      <c r="UEB198" s="255"/>
      <c r="UEC198" s="255"/>
      <c r="UED198" s="255"/>
      <c r="UEE198" s="255"/>
      <c r="UEF198" s="255"/>
      <c r="UEG198" s="255"/>
      <c r="UEH198" s="255"/>
      <c r="UEI198" s="255"/>
      <c r="UEJ198" s="255"/>
      <c r="UEK198" s="255"/>
      <c r="UEL198" s="255"/>
      <c r="UEM198" s="255"/>
      <c r="UEN198" s="255"/>
      <c r="UEO198" s="255"/>
      <c r="UEP198" s="255"/>
      <c r="UEQ198" s="255"/>
      <c r="UER198" s="255"/>
      <c r="UES198" s="255"/>
      <c r="UET198" s="255"/>
      <c r="UEU198" s="255"/>
      <c r="UEV198" s="255"/>
      <c r="UEW198" s="255"/>
      <c r="UEX198" s="255"/>
      <c r="UEY198" s="255"/>
      <c r="UEZ198" s="255"/>
      <c r="UFA198" s="255"/>
      <c r="UFB198" s="255"/>
      <c r="UFC198" s="255"/>
      <c r="UFD198" s="255"/>
      <c r="UFE198" s="255"/>
      <c r="UFF198" s="255"/>
      <c r="UFG198" s="255"/>
      <c r="UFH198" s="255"/>
      <c r="UFI198" s="255"/>
      <c r="UFJ198" s="255"/>
      <c r="UFK198" s="255"/>
      <c r="UFL198" s="255"/>
      <c r="UFM198" s="255"/>
      <c r="UFN198" s="255"/>
      <c r="UFO198" s="255"/>
      <c r="UFP198" s="255"/>
      <c r="UFQ198" s="255"/>
      <c r="UFR198" s="255"/>
      <c r="UFS198" s="255"/>
      <c r="UFT198" s="255"/>
      <c r="UFU198" s="255"/>
      <c r="UFV198" s="255"/>
      <c r="UFW198" s="255"/>
      <c r="UFX198" s="255"/>
      <c r="UFY198" s="255"/>
      <c r="UFZ198" s="255"/>
      <c r="UGA198" s="255"/>
      <c r="UGB198" s="255"/>
      <c r="UGC198" s="255"/>
      <c r="UGD198" s="255"/>
      <c r="UGE198" s="255"/>
      <c r="UGF198" s="255"/>
      <c r="UGG198" s="255"/>
      <c r="UGH198" s="255"/>
      <c r="UGI198" s="255"/>
      <c r="UGJ198" s="255"/>
      <c r="UGK198" s="255"/>
      <c r="UGL198" s="255"/>
      <c r="UGM198" s="255"/>
      <c r="UGN198" s="255"/>
      <c r="UGO198" s="255"/>
      <c r="UGP198" s="255"/>
      <c r="UGQ198" s="255"/>
      <c r="UGR198" s="255"/>
      <c r="UGS198" s="255"/>
      <c r="UGT198" s="255"/>
      <c r="UGU198" s="255"/>
      <c r="UGV198" s="255"/>
      <c r="UGW198" s="255"/>
      <c r="UGX198" s="255"/>
      <c r="UGY198" s="255"/>
      <c r="UGZ198" s="255"/>
      <c r="UHA198" s="255"/>
      <c r="UHB198" s="255"/>
      <c r="UHC198" s="255"/>
      <c r="UHD198" s="255"/>
      <c r="UHE198" s="255"/>
      <c r="UHF198" s="255"/>
      <c r="UHG198" s="255"/>
      <c r="UHH198" s="255"/>
      <c r="UHI198" s="255"/>
      <c r="UHJ198" s="255"/>
      <c r="UHK198" s="255"/>
      <c r="UHL198" s="255"/>
      <c r="UHM198" s="255"/>
      <c r="UHN198" s="255"/>
      <c r="UHO198" s="255"/>
      <c r="UHP198" s="255"/>
      <c r="UHQ198" s="255"/>
      <c r="UHR198" s="255"/>
      <c r="UHS198" s="255"/>
      <c r="UHT198" s="255"/>
      <c r="UHU198" s="255"/>
      <c r="UHV198" s="255"/>
      <c r="UHW198" s="255"/>
      <c r="UHX198" s="255"/>
      <c r="UHY198" s="255"/>
      <c r="UHZ198" s="255"/>
      <c r="UIA198" s="255"/>
      <c r="UIB198" s="255"/>
      <c r="UIC198" s="255"/>
      <c r="UID198" s="255"/>
      <c r="UIE198" s="255"/>
      <c r="UIF198" s="255"/>
      <c r="UIG198" s="255"/>
      <c r="UIH198" s="255"/>
      <c r="UII198" s="255"/>
      <c r="UIJ198" s="255"/>
      <c r="UIK198" s="255"/>
      <c r="UIL198" s="255"/>
      <c r="UIM198" s="255"/>
      <c r="UIN198" s="255"/>
      <c r="UIO198" s="255"/>
      <c r="UIP198" s="255"/>
      <c r="UIQ198" s="255"/>
      <c r="UIR198" s="255"/>
      <c r="UIS198" s="255"/>
      <c r="UIT198" s="255"/>
      <c r="UIU198" s="255"/>
      <c r="UIV198" s="255"/>
      <c r="UIW198" s="255"/>
      <c r="UIX198" s="255"/>
      <c r="UIY198" s="255"/>
      <c r="UIZ198" s="255"/>
      <c r="UJA198" s="255"/>
      <c r="UJB198" s="255"/>
      <c r="UJC198" s="255"/>
      <c r="UJD198" s="255"/>
      <c r="UJE198" s="255"/>
      <c r="UJF198" s="255"/>
      <c r="UJG198" s="255"/>
      <c r="UJH198" s="255"/>
      <c r="UJI198" s="255"/>
      <c r="UJJ198" s="255"/>
      <c r="UJK198" s="255"/>
      <c r="UJL198" s="255"/>
      <c r="UJM198" s="255"/>
      <c r="UJN198" s="255"/>
      <c r="UJO198" s="255"/>
      <c r="UJP198" s="255"/>
      <c r="UJQ198" s="255"/>
      <c r="UJR198" s="255"/>
      <c r="UJS198" s="255"/>
      <c r="UJT198" s="255"/>
      <c r="UJU198" s="255"/>
      <c r="UJV198" s="255"/>
      <c r="UJW198" s="255"/>
      <c r="UJX198" s="255"/>
      <c r="UJY198" s="255"/>
      <c r="UJZ198" s="255"/>
      <c r="UKA198" s="255"/>
      <c r="UKB198" s="255"/>
      <c r="UKC198" s="255"/>
      <c r="UKD198" s="255"/>
      <c r="UKE198" s="255"/>
      <c r="UKF198" s="255"/>
      <c r="UKG198" s="255"/>
      <c r="UKH198" s="255"/>
      <c r="UKI198" s="255"/>
      <c r="UKJ198" s="255"/>
      <c r="UKK198" s="255"/>
      <c r="UKL198" s="255"/>
      <c r="UKM198" s="255"/>
      <c r="UKN198" s="255"/>
      <c r="UKO198" s="255"/>
      <c r="UKP198" s="255"/>
      <c r="UKQ198" s="255"/>
      <c r="UKR198" s="255"/>
      <c r="UKS198" s="255"/>
      <c r="UKT198" s="255"/>
      <c r="UKU198" s="255"/>
      <c r="UKV198" s="255"/>
      <c r="UKW198" s="255"/>
      <c r="UKX198" s="255"/>
      <c r="UKY198" s="255"/>
      <c r="UKZ198" s="255"/>
      <c r="ULA198" s="255"/>
      <c r="ULB198" s="255"/>
      <c r="ULC198" s="255"/>
      <c r="ULD198" s="255"/>
      <c r="ULE198" s="255"/>
      <c r="ULF198" s="255"/>
      <c r="ULG198" s="255"/>
      <c r="ULH198" s="255"/>
      <c r="ULI198" s="255"/>
      <c r="ULJ198" s="255"/>
      <c r="ULK198" s="255"/>
      <c r="ULL198" s="255"/>
      <c r="ULM198" s="255"/>
      <c r="ULN198" s="255"/>
      <c r="ULO198" s="255"/>
      <c r="ULP198" s="255"/>
      <c r="ULQ198" s="255"/>
      <c r="ULR198" s="255"/>
      <c r="ULS198" s="255"/>
      <c r="ULT198" s="255"/>
      <c r="ULU198" s="255"/>
      <c r="ULV198" s="255"/>
      <c r="ULW198" s="255"/>
      <c r="ULX198" s="255"/>
      <c r="ULY198" s="255"/>
      <c r="ULZ198" s="255"/>
      <c r="UMA198" s="255"/>
      <c r="UMB198" s="255"/>
      <c r="UMC198" s="255"/>
      <c r="UMD198" s="255"/>
      <c r="UME198" s="255"/>
      <c r="UMF198" s="255"/>
      <c r="UMG198" s="255"/>
      <c r="UMH198" s="255"/>
      <c r="UMI198" s="255"/>
      <c r="UMJ198" s="255"/>
      <c r="UMK198" s="255"/>
      <c r="UML198" s="255"/>
      <c r="UMM198" s="255"/>
      <c r="UMN198" s="255"/>
      <c r="UMO198" s="255"/>
      <c r="UMP198" s="255"/>
      <c r="UMQ198" s="255"/>
      <c r="UMR198" s="255"/>
      <c r="UMS198" s="255"/>
      <c r="UMT198" s="255"/>
      <c r="UMU198" s="255"/>
      <c r="UMV198" s="255"/>
      <c r="UMW198" s="255"/>
      <c r="UMX198" s="255"/>
      <c r="UMY198" s="255"/>
      <c r="UMZ198" s="255"/>
      <c r="UNA198" s="255"/>
      <c r="UNB198" s="255"/>
      <c r="UNC198" s="255"/>
      <c r="UND198" s="255"/>
      <c r="UNE198" s="255"/>
      <c r="UNF198" s="255"/>
      <c r="UNG198" s="255"/>
      <c r="UNH198" s="255"/>
      <c r="UNI198" s="255"/>
      <c r="UNJ198" s="255"/>
      <c r="UNK198" s="255"/>
      <c r="UNL198" s="255"/>
      <c r="UNM198" s="255"/>
      <c r="UNN198" s="255"/>
      <c r="UNO198" s="255"/>
      <c r="UNP198" s="255"/>
      <c r="UNQ198" s="255"/>
      <c r="UNR198" s="255"/>
      <c r="UNS198" s="255"/>
      <c r="UNT198" s="255"/>
      <c r="UNU198" s="255"/>
      <c r="UNV198" s="255"/>
      <c r="UNW198" s="255"/>
      <c r="UNX198" s="255"/>
      <c r="UNY198" s="255"/>
      <c r="UNZ198" s="255"/>
      <c r="UOA198" s="255"/>
      <c r="UOB198" s="255"/>
      <c r="UOC198" s="255"/>
      <c r="UOD198" s="255"/>
      <c r="UOE198" s="255"/>
      <c r="UOF198" s="255"/>
      <c r="UOG198" s="255"/>
      <c r="UOH198" s="255"/>
      <c r="UOI198" s="255"/>
      <c r="UOJ198" s="255"/>
      <c r="UOK198" s="255"/>
      <c r="UOL198" s="255"/>
      <c r="UOM198" s="255"/>
      <c r="UON198" s="255"/>
      <c r="UOO198" s="255"/>
      <c r="UOP198" s="255"/>
      <c r="UOQ198" s="255"/>
      <c r="UOR198" s="255"/>
      <c r="UOS198" s="255"/>
      <c r="UOT198" s="255"/>
      <c r="UOU198" s="255"/>
      <c r="UOV198" s="255"/>
      <c r="UOW198" s="255"/>
      <c r="UOX198" s="255"/>
      <c r="UOY198" s="255"/>
      <c r="UOZ198" s="255"/>
      <c r="UPA198" s="255"/>
      <c r="UPB198" s="255"/>
      <c r="UPC198" s="255"/>
      <c r="UPD198" s="255"/>
      <c r="UPE198" s="255"/>
      <c r="UPF198" s="255"/>
      <c r="UPG198" s="255"/>
      <c r="UPH198" s="255"/>
      <c r="UPI198" s="255"/>
      <c r="UPJ198" s="255"/>
      <c r="UPK198" s="255"/>
      <c r="UPL198" s="255"/>
      <c r="UPM198" s="255"/>
      <c r="UPN198" s="255"/>
      <c r="UPO198" s="255"/>
      <c r="UPP198" s="255"/>
      <c r="UPQ198" s="255"/>
      <c r="UPR198" s="255"/>
      <c r="UPS198" s="255"/>
      <c r="UPT198" s="255"/>
      <c r="UPU198" s="255"/>
      <c r="UPV198" s="255"/>
      <c r="UPW198" s="255"/>
      <c r="UPX198" s="255"/>
      <c r="UPY198" s="255"/>
      <c r="UPZ198" s="255"/>
      <c r="UQA198" s="255"/>
      <c r="UQB198" s="255"/>
      <c r="UQC198" s="255"/>
      <c r="UQD198" s="255"/>
      <c r="UQE198" s="255"/>
      <c r="UQF198" s="255"/>
      <c r="UQG198" s="255"/>
      <c r="UQH198" s="255"/>
      <c r="UQI198" s="255"/>
      <c r="UQJ198" s="255"/>
      <c r="UQK198" s="255"/>
      <c r="UQL198" s="255"/>
      <c r="UQM198" s="255"/>
      <c r="UQN198" s="255"/>
      <c r="UQO198" s="255"/>
      <c r="UQP198" s="255"/>
      <c r="UQQ198" s="255"/>
      <c r="UQR198" s="255"/>
      <c r="UQS198" s="255"/>
      <c r="UQT198" s="255"/>
      <c r="UQU198" s="255"/>
      <c r="UQV198" s="255"/>
      <c r="UQW198" s="255"/>
      <c r="UQX198" s="255"/>
      <c r="UQY198" s="255"/>
      <c r="UQZ198" s="255"/>
      <c r="URA198" s="255"/>
      <c r="URB198" s="255"/>
      <c r="URC198" s="255"/>
      <c r="URD198" s="255"/>
      <c r="URE198" s="255"/>
      <c r="URF198" s="255"/>
      <c r="URG198" s="255"/>
      <c r="URH198" s="255"/>
      <c r="URI198" s="255"/>
      <c r="URJ198" s="255"/>
      <c r="URK198" s="255"/>
      <c r="URL198" s="255"/>
      <c r="URM198" s="255"/>
      <c r="URN198" s="255"/>
      <c r="URO198" s="255"/>
      <c r="URP198" s="255"/>
      <c r="URQ198" s="255"/>
      <c r="URR198" s="255"/>
      <c r="URS198" s="255"/>
      <c r="URT198" s="255"/>
      <c r="URU198" s="255"/>
      <c r="URV198" s="255"/>
      <c r="URW198" s="255"/>
      <c r="URX198" s="255"/>
      <c r="URY198" s="255"/>
      <c r="URZ198" s="255"/>
      <c r="USA198" s="255"/>
      <c r="USB198" s="255"/>
      <c r="USC198" s="255"/>
      <c r="USD198" s="255"/>
      <c r="USE198" s="255"/>
      <c r="USF198" s="255"/>
      <c r="USG198" s="255"/>
      <c r="USH198" s="255"/>
      <c r="USI198" s="255"/>
      <c r="USJ198" s="255"/>
      <c r="USK198" s="255"/>
      <c r="USL198" s="255"/>
      <c r="USM198" s="255"/>
      <c r="USN198" s="255"/>
      <c r="USO198" s="255"/>
      <c r="USP198" s="255"/>
      <c r="USQ198" s="255"/>
      <c r="USR198" s="255"/>
      <c r="USS198" s="255"/>
      <c r="UST198" s="255"/>
      <c r="USU198" s="255"/>
      <c r="USV198" s="255"/>
      <c r="USW198" s="255"/>
      <c r="USX198" s="255"/>
      <c r="USY198" s="255"/>
      <c r="USZ198" s="255"/>
      <c r="UTA198" s="255"/>
      <c r="UTB198" s="255"/>
      <c r="UTC198" s="255"/>
      <c r="UTD198" s="255"/>
      <c r="UTE198" s="255"/>
      <c r="UTF198" s="255"/>
      <c r="UTG198" s="255"/>
      <c r="UTH198" s="255"/>
      <c r="UTI198" s="255"/>
      <c r="UTJ198" s="255"/>
      <c r="UTK198" s="255"/>
      <c r="UTL198" s="255"/>
      <c r="UTM198" s="255"/>
      <c r="UTN198" s="255"/>
      <c r="UTO198" s="255"/>
      <c r="UTP198" s="255"/>
      <c r="UTQ198" s="255"/>
      <c r="UTR198" s="255"/>
      <c r="UTS198" s="255"/>
      <c r="UTT198" s="255"/>
      <c r="UTU198" s="255"/>
      <c r="UTV198" s="255"/>
      <c r="UTW198" s="255"/>
      <c r="UTX198" s="255"/>
      <c r="UTY198" s="255"/>
      <c r="UTZ198" s="255"/>
      <c r="UUA198" s="255"/>
      <c r="UUB198" s="255"/>
      <c r="UUC198" s="255"/>
      <c r="UUD198" s="255"/>
      <c r="UUE198" s="255"/>
      <c r="UUF198" s="255"/>
      <c r="UUG198" s="255"/>
      <c r="UUH198" s="255"/>
      <c r="UUI198" s="255"/>
      <c r="UUJ198" s="255"/>
      <c r="UUK198" s="255"/>
      <c r="UUL198" s="255"/>
      <c r="UUM198" s="255"/>
      <c r="UUN198" s="255"/>
      <c r="UUO198" s="255"/>
      <c r="UUP198" s="255"/>
      <c r="UUQ198" s="255"/>
      <c r="UUR198" s="255"/>
      <c r="UUS198" s="255"/>
      <c r="UUT198" s="255"/>
      <c r="UUU198" s="255"/>
      <c r="UUV198" s="255"/>
      <c r="UUW198" s="255"/>
      <c r="UUX198" s="255"/>
      <c r="UUY198" s="255"/>
      <c r="UUZ198" s="255"/>
      <c r="UVA198" s="255"/>
      <c r="UVB198" s="255"/>
      <c r="UVC198" s="255"/>
      <c r="UVD198" s="255"/>
      <c r="UVE198" s="255"/>
      <c r="UVF198" s="255"/>
      <c r="UVG198" s="255"/>
      <c r="UVH198" s="255"/>
      <c r="UVI198" s="255"/>
      <c r="UVJ198" s="255"/>
      <c r="UVK198" s="255"/>
      <c r="UVL198" s="255"/>
      <c r="UVM198" s="255"/>
      <c r="UVN198" s="255"/>
      <c r="UVO198" s="255"/>
      <c r="UVP198" s="255"/>
      <c r="UVQ198" s="255"/>
      <c r="UVR198" s="255"/>
      <c r="UVS198" s="255"/>
      <c r="UVT198" s="255"/>
      <c r="UVU198" s="255"/>
      <c r="UVV198" s="255"/>
      <c r="UVW198" s="255"/>
      <c r="UVX198" s="255"/>
      <c r="UVY198" s="255"/>
      <c r="UVZ198" s="255"/>
      <c r="UWA198" s="255"/>
      <c r="UWB198" s="255"/>
      <c r="UWC198" s="255"/>
      <c r="UWD198" s="255"/>
      <c r="UWE198" s="255"/>
      <c r="UWF198" s="255"/>
      <c r="UWG198" s="255"/>
      <c r="UWH198" s="255"/>
      <c r="UWI198" s="255"/>
      <c r="UWJ198" s="255"/>
      <c r="UWK198" s="255"/>
      <c r="UWL198" s="255"/>
      <c r="UWM198" s="255"/>
      <c r="UWN198" s="255"/>
      <c r="UWO198" s="255"/>
      <c r="UWP198" s="255"/>
      <c r="UWQ198" s="255"/>
      <c r="UWR198" s="255"/>
      <c r="UWS198" s="255"/>
      <c r="UWT198" s="255"/>
      <c r="UWU198" s="255"/>
      <c r="UWV198" s="255"/>
      <c r="UWW198" s="255"/>
      <c r="UWX198" s="255"/>
      <c r="UWY198" s="255"/>
      <c r="UWZ198" s="255"/>
      <c r="UXA198" s="255"/>
      <c r="UXB198" s="255"/>
      <c r="UXC198" s="255"/>
      <c r="UXD198" s="255"/>
      <c r="UXE198" s="255"/>
      <c r="UXF198" s="255"/>
      <c r="UXG198" s="255"/>
      <c r="UXH198" s="255"/>
      <c r="UXI198" s="255"/>
      <c r="UXJ198" s="255"/>
      <c r="UXK198" s="255"/>
      <c r="UXL198" s="255"/>
      <c r="UXM198" s="255"/>
      <c r="UXN198" s="255"/>
      <c r="UXO198" s="255"/>
      <c r="UXP198" s="255"/>
      <c r="UXQ198" s="255"/>
      <c r="UXR198" s="255"/>
      <c r="UXS198" s="255"/>
      <c r="UXT198" s="255"/>
      <c r="UXU198" s="255"/>
      <c r="UXV198" s="255"/>
      <c r="UXW198" s="255"/>
      <c r="UXX198" s="255"/>
      <c r="UXY198" s="255"/>
      <c r="UXZ198" s="255"/>
      <c r="UYA198" s="255"/>
      <c r="UYB198" s="255"/>
      <c r="UYC198" s="255"/>
      <c r="UYD198" s="255"/>
      <c r="UYE198" s="255"/>
      <c r="UYF198" s="255"/>
      <c r="UYG198" s="255"/>
      <c r="UYH198" s="255"/>
      <c r="UYI198" s="255"/>
      <c r="UYJ198" s="255"/>
      <c r="UYK198" s="255"/>
      <c r="UYL198" s="255"/>
      <c r="UYM198" s="255"/>
      <c r="UYN198" s="255"/>
      <c r="UYO198" s="255"/>
      <c r="UYP198" s="255"/>
      <c r="UYQ198" s="255"/>
      <c r="UYR198" s="255"/>
      <c r="UYS198" s="255"/>
      <c r="UYT198" s="255"/>
      <c r="UYU198" s="255"/>
      <c r="UYV198" s="255"/>
      <c r="UYW198" s="255"/>
      <c r="UYX198" s="255"/>
      <c r="UYY198" s="255"/>
      <c r="UYZ198" s="255"/>
      <c r="UZA198" s="255"/>
      <c r="UZB198" s="255"/>
      <c r="UZC198" s="255"/>
      <c r="UZD198" s="255"/>
      <c r="UZE198" s="255"/>
      <c r="UZF198" s="255"/>
      <c r="UZG198" s="255"/>
      <c r="UZH198" s="255"/>
      <c r="UZI198" s="255"/>
      <c r="UZJ198" s="255"/>
      <c r="UZK198" s="255"/>
      <c r="UZL198" s="255"/>
      <c r="UZM198" s="255"/>
      <c r="UZN198" s="255"/>
      <c r="UZO198" s="255"/>
      <c r="UZP198" s="255"/>
      <c r="UZQ198" s="255"/>
      <c r="UZR198" s="255"/>
      <c r="UZS198" s="255"/>
      <c r="UZT198" s="255"/>
      <c r="UZU198" s="255"/>
      <c r="UZV198" s="255"/>
      <c r="UZW198" s="255"/>
      <c r="UZX198" s="255"/>
      <c r="UZY198" s="255"/>
      <c r="UZZ198" s="255"/>
      <c r="VAA198" s="255"/>
      <c r="VAB198" s="255"/>
      <c r="VAC198" s="255"/>
      <c r="VAD198" s="255"/>
      <c r="VAE198" s="255"/>
      <c r="VAF198" s="255"/>
      <c r="VAG198" s="255"/>
      <c r="VAH198" s="255"/>
      <c r="VAI198" s="255"/>
      <c r="VAJ198" s="255"/>
      <c r="VAK198" s="255"/>
      <c r="VAL198" s="255"/>
      <c r="VAM198" s="255"/>
      <c r="VAN198" s="255"/>
      <c r="VAO198" s="255"/>
      <c r="VAP198" s="255"/>
      <c r="VAQ198" s="255"/>
      <c r="VAR198" s="255"/>
      <c r="VAS198" s="255"/>
      <c r="VAT198" s="255"/>
      <c r="VAU198" s="255"/>
      <c r="VAV198" s="255"/>
      <c r="VAW198" s="255"/>
      <c r="VAX198" s="255"/>
      <c r="VAY198" s="255"/>
      <c r="VAZ198" s="255"/>
      <c r="VBA198" s="255"/>
      <c r="VBB198" s="255"/>
      <c r="VBC198" s="255"/>
      <c r="VBD198" s="255"/>
      <c r="VBE198" s="255"/>
      <c r="VBF198" s="255"/>
      <c r="VBG198" s="255"/>
      <c r="VBH198" s="255"/>
      <c r="VBI198" s="255"/>
      <c r="VBJ198" s="255"/>
      <c r="VBK198" s="255"/>
      <c r="VBL198" s="255"/>
      <c r="VBM198" s="255"/>
      <c r="VBN198" s="255"/>
      <c r="VBO198" s="255"/>
      <c r="VBP198" s="255"/>
      <c r="VBQ198" s="255"/>
      <c r="VBR198" s="255"/>
      <c r="VBS198" s="255"/>
      <c r="VBT198" s="255"/>
      <c r="VBU198" s="255"/>
      <c r="VBV198" s="255"/>
      <c r="VBW198" s="255"/>
      <c r="VBX198" s="255"/>
      <c r="VBY198" s="255"/>
      <c r="VBZ198" s="255"/>
      <c r="VCA198" s="255"/>
      <c r="VCB198" s="255"/>
      <c r="VCC198" s="255"/>
      <c r="VCD198" s="255"/>
      <c r="VCE198" s="255"/>
      <c r="VCF198" s="255"/>
      <c r="VCG198" s="255"/>
      <c r="VCH198" s="255"/>
      <c r="VCI198" s="255"/>
      <c r="VCJ198" s="255"/>
      <c r="VCK198" s="255"/>
      <c r="VCL198" s="255"/>
      <c r="VCM198" s="255"/>
      <c r="VCN198" s="255"/>
      <c r="VCO198" s="255"/>
      <c r="VCP198" s="255"/>
      <c r="VCQ198" s="255"/>
      <c r="VCR198" s="255"/>
      <c r="VCS198" s="255"/>
      <c r="VCT198" s="255"/>
      <c r="VCU198" s="255"/>
      <c r="VCV198" s="255"/>
      <c r="VCW198" s="255"/>
      <c r="VCX198" s="255"/>
      <c r="VCY198" s="255"/>
      <c r="VCZ198" s="255"/>
      <c r="VDA198" s="255"/>
      <c r="VDB198" s="255"/>
      <c r="VDC198" s="255"/>
      <c r="VDD198" s="255"/>
      <c r="VDE198" s="255"/>
      <c r="VDF198" s="255"/>
      <c r="VDG198" s="255"/>
      <c r="VDH198" s="255"/>
      <c r="VDI198" s="255"/>
      <c r="VDJ198" s="255"/>
      <c r="VDK198" s="255"/>
      <c r="VDL198" s="255"/>
      <c r="VDM198" s="255"/>
      <c r="VDN198" s="255"/>
      <c r="VDO198" s="255"/>
      <c r="VDP198" s="255"/>
      <c r="VDQ198" s="255"/>
      <c r="VDR198" s="255"/>
      <c r="VDS198" s="255"/>
      <c r="VDT198" s="255"/>
      <c r="VDU198" s="255"/>
      <c r="VDV198" s="255"/>
      <c r="VDW198" s="255"/>
      <c r="VDX198" s="255"/>
      <c r="VDY198" s="255"/>
      <c r="VDZ198" s="255"/>
      <c r="VEA198" s="255"/>
      <c r="VEB198" s="255"/>
      <c r="VEC198" s="255"/>
      <c r="VED198" s="255"/>
      <c r="VEE198" s="255"/>
      <c r="VEF198" s="255"/>
      <c r="VEG198" s="255"/>
      <c r="VEH198" s="255"/>
      <c r="VEI198" s="255"/>
      <c r="VEJ198" s="255"/>
      <c r="VEK198" s="255"/>
      <c r="VEL198" s="255"/>
      <c r="VEM198" s="255"/>
      <c r="VEN198" s="255"/>
      <c r="VEO198" s="255"/>
      <c r="VEP198" s="255"/>
      <c r="VEQ198" s="255"/>
      <c r="VER198" s="255"/>
      <c r="VES198" s="255"/>
      <c r="VET198" s="255"/>
      <c r="VEU198" s="255"/>
      <c r="VEV198" s="255"/>
      <c r="VEW198" s="255"/>
      <c r="VEX198" s="255"/>
      <c r="VEY198" s="255"/>
      <c r="VEZ198" s="255"/>
      <c r="VFA198" s="255"/>
      <c r="VFB198" s="255"/>
      <c r="VFC198" s="255"/>
      <c r="VFD198" s="255"/>
      <c r="VFE198" s="255"/>
      <c r="VFF198" s="255"/>
      <c r="VFG198" s="255"/>
      <c r="VFH198" s="255"/>
      <c r="VFI198" s="255"/>
      <c r="VFJ198" s="255"/>
      <c r="VFK198" s="255"/>
      <c r="VFL198" s="255"/>
      <c r="VFM198" s="255"/>
      <c r="VFN198" s="255"/>
      <c r="VFO198" s="255"/>
      <c r="VFP198" s="255"/>
      <c r="VFQ198" s="255"/>
      <c r="VFR198" s="255"/>
      <c r="VFS198" s="255"/>
      <c r="VFT198" s="255"/>
      <c r="VFU198" s="255"/>
      <c r="VFV198" s="255"/>
      <c r="VFW198" s="255"/>
      <c r="VFX198" s="255"/>
      <c r="VFY198" s="255"/>
      <c r="VFZ198" s="255"/>
      <c r="VGA198" s="255"/>
      <c r="VGB198" s="255"/>
      <c r="VGC198" s="255"/>
      <c r="VGD198" s="255"/>
      <c r="VGE198" s="255"/>
      <c r="VGF198" s="255"/>
      <c r="VGG198" s="255"/>
      <c r="VGH198" s="255"/>
      <c r="VGI198" s="255"/>
      <c r="VGJ198" s="255"/>
      <c r="VGK198" s="255"/>
      <c r="VGL198" s="255"/>
      <c r="VGM198" s="255"/>
      <c r="VGN198" s="255"/>
      <c r="VGO198" s="255"/>
      <c r="VGP198" s="255"/>
      <c r="VGQ198" s="255"/>
      <c r="VGR198" s="255"/>
      <c r="VGS198" s="255"/>
      <c r="VGT198" s="255"/>
      <c r="VGU198" s="255"/>
      <c r="VGV198" s="255"/>
      <c r="VGW198" s="255"/>
      <c r="VGX198" s="255"/>
      <c r="VGY198" s="255"/>
      <c r="VGZ198" s="255"/>
      <c r="VHA198" s="255"/>
      <c r="VHB198" s="255"/>
      <c r="VHC198" s="255"/>
      <c r="VHD198" s="255"/>
      <c r="VHE198" s="255"/>
      <c r="VHF198" s="255"/>
      <c r="VHG198" s="255"/>
      <c r="VHH198" s="255"/>
      <c r="VHI198" s="255"/>
      <c r="VHJ198" s="255"/>
      <c r="VHK198" s="255"/>
      <c r="VHL198" s="255"/>
      <c r="VHM198" s="255"/>
      <c r="VHN198" s="255"/>
      <c r="VHO198" s="255"/>
      <c r="VHP198" s="255"/>
      <c r="VHQ198" s="255"/>
      <c r="VHR198" s="255"/>
      <c r="VHS198" s="255"/>
      <c r="VHT198" s="255"/>
      <c r="VHU198" s="255"/>
      <c r="VHV198" s="255"/>
      <c r="VHW198" s="255"/>
      <c r="VHX198" s="255"/>
      <c r="VHY198" s="255"/>
      <c r="VHZ198" s="255"/>
      <c r="VIA198" s="255"/>
      <c r="VIB198" s="255"/>
      <c r="VIC198" s="255"/>
      <c r="VID198" s="255"/>
      <c r="VIE198" s="255"/>
      <c r="VIF198" s="255"/>
      <c r="VIG198" s="255"/>
      <c r="VIH198" s="255"/>
      <c r="VII198" s="255"/>
      <c r="VIJ198" s="255"/>
      <c r="VIK198" s="255"/>
      <c r="VIL198" s="255"/>
      <c r="VIM198" s="255"/>
      <c r="VIN198" s="255"/>
      <c r="VIO198" s="255"/>
      <c r="VIP198" s="255"/>
      <c r="VIQ198" s="255"/>
      <c r="VIR198" s="255"/>
      <c r="VIS198" s="255"/>
      <c r="VIT198" s="255"/>
      <c r="VIU198" s="255"/>
      <c r="VIV198" s="255"/>
      <c r="VIW198" s="255"/>
      <c r="VIX198" s="255"/>
      <c r="VIY198" s="255"/>
      <c r="VIZ198" s="255"/>
      <c r="VJA198" s="255"/>
      <c r="VJB198" s="255"/>
      <c r="VJC198" s="255"/>
      <c r="VJD198" s="255"/>
      <c r="VJE198" s="255"/>
      <c r="VJF198" s="255"/>
      <c r="VJG198" s="255"/>
      <c r="VJH198" s="255"/>
      <c r="VJI198" s="255"/>
      <c r="VJJ198" s="255"/>
      <c r="VJK198" s="255"/>
      <c r="VJL198" s="255"/>
      <c r="VJM198" s="255"/>
      <c r="VJN198" s="255"/>
      <c r="VJO198" s="255"/>
      <c r="VJP198" s="255"/>
      <c r="VJQ198" s="255"/>
      <c r="VJR198" s="255"/>
      <c r="VJS198" s="255"/>
      <c r="VJT198" s="255"/>
      <c r="VJU198" s="255"/>
      <c r="VJV198" s="255"/>
      <c r="VJW198" s="255"/>
      <c r="VJX198" s="255"/>
      <c r="VJY198" s="255"/>
      <c r="VJZ198" s="255"/>
      <c r="VKA198" s="255"/>
      <c r="VKB198" s="255"/>
      <c r="VKC198" s="255"/>
      <c r="VKD198" s="255"/>
      <c r="VKE198" s="255"/>
      <c r="VKF198" s="255"/>
      <c r="VKG198" s="255"/>
      <c r="VKH198" s="255"/>
      <c r="VKI198" s="255"/>
      <c r="VKJ198" s="255"/>
      <c r="VKK198" s="255"/>
      <c r="VKL198" s="255"/>
      <c r="VKM198" s="255"/>
      <c r="VKN198" s="255"/>
      <c r="VKO198" s="255"/>
      <c r="VKP198" s="255"/>
      <c r="VKQ198" s="255"/>
      <c r="VKR198" s="255"/>
      <c r="VKS198" s="255"/>
      <c r="VKT198" s="255"/>
      <c r="VKU198" s="255"/>
      <c r="VKV198" s="255"/>
      <c r="VKW198" s="255"/>
      <c r="VKX198" s="255"/>
      <c r="VKY198" s="255"/>
      <c r="VKZ198" s="255"/>
      <c r="VLA198" s="255"/>
      <c r="VLB198" s="255"/>
      <c r="VLC198" s="255"/>
      <c r="VLD198" s="255"/>
      <c r="VLE198" s="255"/>
      <c r="VLF198" s="255"/>
      <c r="VLG198" s="255"/>
      <c r="VLH198" s="255"/>
      <c r="VLI198" s="255"/>
      <c r="VLJ198" s="255"/>
      <c r="VLK198" s="255"/>
      <c r="VLL198" s="255"/>
      <c r="VLM198" s="255"/>
      <c r="VLN198" s="255"/>
      <c r="VLO198" s="255"/>
      <c r="VLP198" s="255"/>
      <c r="VLQ198" s="255"/>
      <c r="VLR198" s="255"/>
      <c r="VLS198" s="255"/>
      <c r="VLT198" s="255"/>
      <c r="VLU198" s="255"/>
      <c r="VLV198" s="255"/>
      <c r="VLW198" s="255"/>
      <c r="VLX198" s="255"/>
      <c r="VLY198" s="255"/>
      <c r="VLZ198" s="255"/>
      <c r="VMA198" s="255"/>
      <c r="VMB198" s="255"/>
      <c r="VMC198" s="255"/>
      <c r="VMD198" s="255"/>
      <c r="VME198" s="255"/>
      <c r="VMF198" s="255"/>
      <c r="VMG198" s="255"/>
      <c r="VMH198" s="255"/>
      <c r="VMI198" s="255"/>
      <c r="VMJ198" s="255"/>
      <c r="VMK198" s="255"/>
      <c r="VML198" s="255"/>
      <c r="VMM198" s="255"/>
      <c r="VMN198" s="255"/>
      <c r="VMO198" s="255"/>
      <c r="VMP198" s="255"/>
      <c r="VMQ198" s="255"/>
      <c r="VMR198" s="255"/>
      <c r="VMS198" s="255"/>
      <c r="VMT198" s="255"/>
      <c r="VMU198" s="255"/>
      <c r="VMV198" s="255"/>
      <c r="VMW198" s="255"/>
      <c r="VMX198" s="255"/>
      <c r="VMY198" s="255"/>
      <c r="VMZ198" s="255"/>
      <c r="VNA198" s="255"/>
      <c r="VNB198" s="255"/>
      <c r="VNC198" s="255"/>
      <c r="VND198" s="255"/>
      <c r="VNE198" s="255"/>
      <c r="VNF198" s="255"/>
      <c r="VNG198" s="255"/>
      <c r="VNH198" s="255"/>
      <c r="VNI198" s="255"/>
      <c r="VNJ198" s="255"/>
      <c r="VNK198" s="255"/>
      <c r="VNL198" s="255"/>
      <c r="VNM198" s="255"/>
      <c r="VNN198" s="255"/>
      <c r="VNO198" s="255"/>
      <c r="VNP198" s="255"/>
      <c r="VNQ198" s="255"/>
      <c r="VNR198" s="255"/>
      <c r="VNS198" s="255"/>
      <c r="VNT198" s="255"/>
      <c r="VNU198" s="255"/>
      <c r="VNV198" s="255"/>
      <c r="VNW198" s="255"/>
      <c r="VNX198" s="255"/>
      <c r="VNY198" s="255"/>
      <c r="VNZ198" s="255"/>
      <c r="VOA198" s="255"/>
      <c r="VOB198" s="255"/>
      <c r="VOC198" s="255"/>
      <c r="VOD198" s="255"/>
      <c r="VOE198" s="255"/>
      <c r="VOF198" s="255"/>
      <c r="VOG198" s="255"/>
      <c r="VOH198" s="255"/>
      <c r="VOI198" s="255"/>
      <c r="VOJ198" s="255"/>
      <c r="VOK198" s="255"/>
      <c r="VOL198" s="255"/>
      <c r="VOM198" s="255"/>
      <c r="VON198" s="255"/>
      <c r="VOO198" s="255"/>
      <c r="VOP198" s="255"/>
      <c r="VOQ198" s="255"/>
      <c r="VOR198" s="255"/>
      <c r="VOS198" s="255"/>
      <c r="VOT198" s="255"/>
      <c r="VOU198" s="255"/>
      <c r="VOV198" s="255"/>
      <c r="VOW198" s="255"/>
      <c r="VOX198" s="255"/>
      <c r="VOY198" s="255"/>
      <c r="VOZ198" s="255"/>
      <c r="VPA198" s="255"/>
      <c r="VPB198" s="255"/>
      <c r="VPC198" s="255"/>
      <c r="VPD198" s="255"/>
      <c r="VPE198" s="255"/>
      <c r="VPF198" s="255"/>
      <c r="VPG198" s="255"/>
      <c r="VPH198" s="255"/>
      <c r="VPI198" s="255"/>
      <c r="VPJ198" s="255"/>
      <c r="VPK198" s="255"/>
      <c r="VPL198" s="255"/>
      <c r="VPM198" s="255"/>
      <c r="VPN198" s="255"/>
      <c r="VPO198" s="255"/>
      <c r="VPP198" s="255"/>
      <c r="VPQ198" s="255"/>
      <c r="VPR198" s="255"/>
      <c r="VPS198" s="255"/>
      <c r="VPT198" s="255"/>
      <c r="VPU198" s="255"/>
      <c r="VPV198" s="255"/>
      <c r="VPW198" s="255"/>
      <c r="VPX198" s="255"/>
      <c r="VPY198" s="255"/>
      <c r="VPZ198" s="255"/>
      <c r="VQA198" s="255"/>
      <c r="VQB198" s="255"/>
      <c r="VQC198" s="255"/>
      <c r="VQD198" s="255"/>
      <c r="VQE198" s="255"/>
      <c r="VQF198" s="255"/>
      <c r="VQG198" s="255"/>
      <c r="VQH198" s="255"/>
      <c r="VQI198" s="255"/>
      <c r="VQJ198" s="255"/>
      <c r="VQK198" s="255"/>
      <c r="VQL198" s="255"/>
      <c r="VQM198" s="255"/>
      <c r="VQN198" s="255"/>
      <c r="VQO198" s="255"/>
      <c r="VQP198" s="255"/>
      <c r="VQQ198" s="255"/>
      <c r="VQR198" s="255"/>
      <c r="VQS198" s="255"/>
      <c r="VQT198" s="255"/>
      <c r="VQU198" s="255"/>
      <c r="VQV198" s="255"/>
      <c r="VQW198" s="255"/>
      <c r="VQX198" s="255"/>
      <c r="VQY198" s="255"/>
      <c r="VQZ198" s="255"/>
      <c r="VRA198" s="255"/>
      <c r="VRB198" s="255"/>
      <c r="VRC198" s="255"/>
      <c r="VRD198" s="255"/>
      <c r="VRE198" s="255"/>
      <c r="VRF198" s="255"/>
      <c r="VRG198" s="255"/>
      <c r="VRH198" s="255"/>
      <c r="VRI198" s="255"/>
      <c r="VRJ198" s="255"/>
      <c r="VRK198" s="255"/>
      <c r="VRL198" s="255"/>
      <c r="VRM198" s="255"/>
      <c r="VRN198" s="255"/>
      <c r="VRO198" s="255"/>
      <c r="VRP198" s="255"/>
      <c r="VRQ198" s="255"/>
      <c r="VRR198" s="255"/>
      <c r="VRS198" s="255"/>
      <c r="VRT198" s="255"/>
      <c r="VRU198" s="255"/>
      <c r="VRV198" s="255"/>
      <c r="VRW198" s="255"/>
      <c r="VRX198" s="255"/>
      <c r="VRY198" s="255"/>
      <c r="VRZ198" s="255"/>
      <c r="VSA198" s="255"/>
      <c r="VSB198" s="255"/>
      <c r="VSC198" s="255"/>
      <c r="VSD198" s="255"/>
      <c r="VSE198" s="255"/>
      <c r="VSF198" s="255"/>
      <c r="VSG198" s="255"/>
      <c r="VSH198" s="255"/>
      <c r="VSI198" s="255"/>
      <c r="VSJ198" s="255"/>
      <c r="VSK198" s="255"/>
      <c r="VSL198" s="255"/>
      <c r="VSM198" s="255"/>
      <c r="VSN198" s="255"/>
      <c r="VSO198" s="255"/>
      <c r="VSP198" s="255"/>
      <c r="VSQ198" s="255"/>
      <c r="VSR198" s="255"/>
      <c r="VSS198" s="255"/>
      <c r="VST198" s="255"/>
      <c r="VSU198" s="255"/>
      <c r="VSV198" s="255"/>
      <c r="VSW198" s="255"/>
      <c r="VSX198" s="255"/>
      <c r="VSY198" s="255"/>
      <c r="VSZ198" s="255"/>
      <c r="VTA198" s="255"/>
      <c r="VTB198" s="255"/>
      <c r="VTC198" s="255"/>
      <c r="VTD198" s="255"/>
      <c r="VTE198" s="255"/>
      <c r="VTF198" s="255"/>
      <c r="VTG198" s="255"/>
      <c r="VTH198" s="255"/>
      <c r="VTI198" s="255"/>
      <c r="VTJ198" s="255"/>
      <c r="VTK198" s="255"/>
      <c r="VTL198" s="255"/>
      <c r="VTM198" s="255"/>
      <c r="VTN198" s="255"/>
      <c r="VTO198" s="255"/>
      <c r="VTP198" s="255"/>
      <c r="VTQ198" s="255"/>
      <c r="VTR198" s="255"/>
      <c r="VTS198" s="255"/>
      <c r="VTT198" s="255"/>
      <c r="VTU198" s="255"/>
      <c r="VTV198" s="255"/>
      <c r="VTW198" s="255"/>
      <c r="VTX198" s="255"/>
      <c r="VTY198" s="255"/>
      <c r="VTZ198" s="255"/>
      <c r="VUA198" s="255"/>
      <c r="VUB198" s="255"/>
      <c r="VUC198" s="255"/>
      <c r="VUD198" s="255"/>
      <c r="VUE198" s="255"/>
      <c r="VUF198" s="255"/>
      <c r="VUG198" s="255"/>
      <c r="VUH198" s="255"/>
      <c r="VUI198" s="255"/>
      <c r="VUJ198" s="255"/>
      <c r="VUK198" s="255"/>
      <c r="VUL198" s="255"/>
      <c r="VUM198" s="255"/>
      <c r="VUN198" s="255"/>
      <c r="VUO198" s="255"/>
      <c r="VUP198" s="255"/>
      <c r="VUQ198" s="255"/>
      <c r="VUR198" s="255"/>
      <c r="VUS198" s="255"/>
      <c r="VUT198" s="255"/>
      <c r="VUU198" s="255"/>
      <c r="VUV198" s="255"/>
      <c r="VUW198" s="255"/>
      <c r="VUX198" s="255"/>
      <c r="VUY198" s="255"/>
      <c r="VUZ198" s="255"/>
      <c r="VVA198" s="255"/>
      <c r="VVB198" s="255"/>
      <c r="VVC198" s="255"/>
      <c r="VVD198" s="255"/>
      <c r="VVE198" s="255"/>
      <c r="VVF198" s="255"/>
      <c r="VVG198" s="255"/>
      <c r="VVH198" s="255"/>
      <c r="VVI198" s="255"/>
      <c r="VVJ198" s="255"/>
      <c r="VVK198" s="255"/>
      <c r="VVL198" s="255"/>
      <c r="VVM198" s="255"/>
      <c r="VVN198" s="255"/>
      <c r="VVO198" s="255"/>
      <c r="VVP198" s="255"/>
      <c r="VVQ198" s="255"/>
      <c r="VVR198" s="255"/>
      <c r="VVS198" s="255"/>
      <c r="VVT198" s="255"/>
      <c r="VVU198" s="255"/>
      <c r="VVV198" s="255"/>
      <c r="VVW198" s="255"/>
      <c r="VVX198" s="255"/>
      <c r="VVY198" s="255"/>
      <c r="VVZ198" s="255"/>
      <c r="VWA198" s="255"/>
      <c r="VWB198" s="255"/>
      <c r="VWC198" s="255"/>
      <c r="VWD198" s="255"/>
      <c r="VWE198" s="255"/>
      <c r="VWF198" s="255"/>
      <c r="VWG198" s="255"/>
      <c r="VWH198" s="255"/>
      <c r="VWI198" s="255"/>
      <c r="VWJ198" s="255"/>
      <c r="VWK198" s="255"/>
      <c r="VWL198" s="255"/>
      <c r="VWM198" s="255"/>
      <c r="VWN198" s="255"/>
      <c r="VWO198" s="255"/>
      <c r="VWP198" s="255"/>
      <c r="VWQ198" s="255"/>
      <c r="VWR198" s="255"/>
      <c r="VWS198" s="255"/>
      <c r="VWT198" s="255"/>
      <c r="VWU198" s="255"/>
      <c r="VWV198" s="255"/>
      <c r="VWW198" s="255"/>
      <c r="VWX198" s="255"/>
      <c r="VWY198" s="255"/>
      <c r="VWZ198" s="255"/>
      <c r="VXA198" s="255"/>
      <c r="VXB198" s="255"/>
      <c r="VXC198" s="255"/>
      <c r="VXD198" s="255"/>
      <c r="VXE198" s="255"/>
      <c r="VXF198" s="255"/>
      <c r="VXG198" s="255"/>
      <c r="VXH198" s="255"/>
      <c r="VXI198" s="255"/>
      <c r="VXJ198" s="255"/>
      <c r="VXK198" s="255"/>
      <c r="VXL198" s="255"/>
      <c r="VXM198" s="255"/>
      <c r="VXN198" s="255"/>
      <c r="VXO198" s="255"/>
      <c r="VXP198" s="255"/>
      <c r="VXQ198" s="255"/>
      <c r="VXR198" s="255"/>
      <c r="VXS198" s="255"/>
      <c r="VXT198" s="255"/>
      <c r="VXU198" s="255"/>
      <c r="VXV198" s="255"/>
      <c r="VXW198" s="255"/>
      <c r="VXX198" s="255"/>
      <c r="VXY198" s="255"/>
      <c r="VXZ198" s="255"/>
      <c r="VYA198" s="255"/>
      <c r="VYB198" s="255"/>
      <c r="VYC198" s="255"/>
      <c r="VYD198" s="255"/>
      <c r="VYE198" s="255"/>
      <c r="VYF198" s="255"/>
      <c r="VYG198" s="255"/>
      <c r="VYH198" s="255"/>
      <c r="VYI198" s="255"/>
      <c r="VYJ198" s="255"/>
      <c r="VYK198" s="255"/>
      <c r="VYL198" s="255"/>
      <c r="VYM198" s="255"/>
      <c r="VYN198" s="255"/>
      <c r="VYO198" s="255"/>
      <c r="VYP198" s="255"/>
      <c r="VYQ198" s="255"/>
      <c r="VYR198" s="255"/>
      <c r="VYS198" s="255"/>
      <c r="VYT198" s="255"/>
      <c r="VYU198" s="255"/>
      <c r="VYV198" s="255"/>
      <c r="VYW198" s="255"/>
      <c r="VYX198" s="255"/>
      <c r="VYY198" s="255"/>
      <c r="VYZ198" s="255"/>
      <c r="VZA198" s="255"/>
      <c r="VZB198" s="255"/>
      <c r="VZC198" s="255"/>
      <c r="VZD198" s="255"/>
      <c r="VZE198" s="255"/>
      <c r="VZF198" s="255"/>
      <c r="VZG198" s="255"/>
      <c r="VZH198" s="255"/>
      <c r="VZI198" s="255"/>
      <c r="VZJ198" s="255"/>
      <c r="VZK198" s="255"/>
      <c r="VZL198" s="255"/>
      <c r="VZM198" s="255"/>
      <c r="VZN198" s="255"/>
      <c r="VZO198" s="255"/>
      <c r="VZP198" s="255"/>
      <c r="VZQ198" s="255"/>
      <c r="VZR198" s="255"/>
      <c r="VZS198" s="255"/>
      <c r="VZT198" s="255"/>
      <c r="VZU198" s="255"/>
      <c r="VZV198" s="255"/>
      <c r="VZW198" s="255"/>
      <c r="VZX198" s="255"/>
      <c r="VZY198" s="255"/>
      <c r="VZZ198" s="255"/>
      <c r="WAA198" s="255"/>
      <c r="WAB198" s="255"/>
      <c r="WAC198" s="255"/>
      <c r="WAD198" s="255"/>
      <c r="WAE198" s="255"/>
      <c r="WAF198" s="255"/>
      <c r="WAG198" s="255"/>
      <c r="WAH198" s="255"/>
      <c r="WAI198" s="255"/>
      <c r="WAJ198" s="255"/>
      <c r="WAK198" s="255"/>
      <c r="WAL198" s="255"/>
      <c r="WAM198" s="255"/>
      <c r="WAN198" s="255"/>
      <c r="WAO198" s="255"/>
      <c r="WAP198" s="255"/>
      <c r="WAQ198" s="255"/>
      <c r="WAR198" s="255"/>
      <c r="WAS198" s="255"/>
      <c r="WAT198" s="255"/>
      <c r="WAU198" s="255"/>
      <c r="WAV198" s="255"/>
      <c r="WAW198" s="255"/>
      <c r="WAX198" s="255"/>
      <c r="WAY198" s="255"/>
      <c r="WAZ198" s="255"/>
      <c r="WBA198" s="255"/>
      <c r="WBB198" s="255"/>
      <c r="WBC198" s="255"/>
      <c r="WBD198" s="255"/>
      <c r="WBE198" s="255"/>
      <c r="WBF198" s="255"/>
      <c r="WBG198" s="255"/>
      <c r="WBH198" s="255"/>
      <c r="WBI198" s="255"/>
      <c r="WBJ198" s="255"/>
      <c r="WBK198" s="255"/>
      <c r="WBL198" s="255"/>
      <c r="WBM198" s="255"/>
      <c r="WBN198" s="255"/>
      <c r="WBO198" s="255"/>
      <c r="WBP198" s="255"/>
      <c r="WBQ198" s="255"/>
      <c r="WBR198" s="255"/>
      <c r="WBS198" s="255"/>
      <c r="WBT198" s="255"/>
      <c r="WBU198" s="255"/>
      <c r="WBV198" s="255"/>
      <c r="WBW198" s="255"/>
      <c r="WBX198" s="255"/>
      <c r="WBY198" s="255"/>
      <c r="WBZ198" s="255"/>
      <c r="WCA198" s="255"/>
      <c r="WCB198" s="255"/>
      <c r="WCC198" s="255"/>
      <c r="WCD198" s="255"/>
      <c r="WCE198" s="255"/>
      <c r="WCF198" s="255"/>
      <c r="WCG198" s="255"/>
      <c r="WCH198" s="255"/>
      <c r="WCI198" s="255"/>
      <c r="WCJ198" s="255"/>
      <c r="WCK198" s="255"/>
      <c r="WCL198" s="255"/>
      <c r="WCM198" s="255"/>
      <c r="WCN198" s="255"/>
      <c r="WCO198" s="255"/>
      <c r="WCP198" s="255"/>
      <c r="WCQ198" s="255"/>
      <c r="WCR198" s="255"/>
      <c r="WCS198" s="255"/>
      <c r="WCT198" s="255"/>
      <c r="WCU198" s="255"/>
      <c r="WCV198" s="255"/>
      <c r="WCW198" s="255"/>
      <c r="WCX198" s="255"/>
      <c r="WCY198" s="255"/>
      <c r="WCZ198" s="255"/>
      <c r="WDA198" s="255"/>
      <c r="WDB198" s="255"/>
      <c r="WDC198" s="255"/>
      <c r="WDD198" s="255"/>
      <c r="WDE198" s="255"/>
      <c r="WDF198" s="255"/>
      <c r="WDG198" s="255"/>
      <c r="WDH198" s="255"/>
      <c r="WDI198" s="255"/>
      <c r="WDJ198" s="255"/>
      <c r="WDK198" s="255"/>
      <c r="WDL198" s="255"/>
      <c r="WDM198" s="255"/>
      <c r="WDN198" s="255"/>
      <c r="WDO198" s="255"/>
      <c r="WDP198" s="255"/>
      <c r="WDQ198" s="255"/>
      <c r="WDR198" s="255"/>
      <c r="WDS198" s="255"/>
      <c r="WDT198" s="255"/>
      <c r="WDU198" s="255"/>
      <c r="WDV198" s="255"/>
      <c r="WDW198" s="255"/>
      <c r="WDX198" s="255"/>
      <c r="WDY198" s="255"/>
      <c r="WDZ198" s="255"/>
      <c r="WEA198" s="255"/>
      <c r="WEB198" s="255"/>
      <c r="WEC198" s="255"/>
      <c r="WED198" s="255"/>
      <c r="WEE198" s="255"/>
      <c r="WEF198" s="255"/>
      <c r="WEG198" s="255"/>
      <c r="WEH198" s="255"/>
      <c r="WEI198" s="255"/>
      <c r="WEJ198" s="255"/>
      <c r="WEK198" s="255"/>
      <c r="WEL198" s="255"/>
      <c r="WEM198" s="255"/>
      <c r="WEN198" s="255"/>
      <c r="WEO198" s="255"/>
      <c r="WEP198" s="255"/>
      <c r="WEQ198" s="255"/>
      <c r="WER198" s="255"/>
      <c r="WES198" s="255"/>
      <c r="WET198" s="255"/>
      <c r="WEU198" s="255"/>
      <c r="WEV198" s="255"/>
      <c r="WEW198" s="255"/>
      <c r="WEX198" s="255"/>
      <c r="WEY198" s="255"/>
      <c r="WEZ198" s="255"/>
      <c r="WFA198" s="255"/>
      <c r="WFB198" s="255"/>
      <c r="WFC198" s="255"/>
      <c r="WFD198" s="255"/>
      <c r="WFE198" s="255"/>
      <c r="WFF198" s="255"/>
      <c r="WFG198" s="255"/>
      <c r="WFH198" s="255"/>
      <c r="WFI198" s="255"/>
      <c r="WFJ198" s="255"/>
      <c r="WFK198" s="255"/>
      <c r="WFL198" s="255"/>
      <c r="WFM198" s="255"/>
      <c r="WFN198" s="255"/>
      <c r="WFO198" s="255"/>
      <c r="WFP198" s="255"/>
      <c r="WFQ198" s="255"/>
      <c r="WFR198" s="255"/>
      <c r="WFS198" s="255"/>
      <c r="WFT198" s="255"/>
      <c r="WFU198" s="255"/>
      <c r="WFV198" s="255"/>
      <c r="WFW198" s="255"/>
      <c r="WFX198" s="255"/>
      <c r="WFY198" s="255"/>
      <c r="WFZ198" s="255"/>
      <c r="WGA198" s="255"/>
      <c r="WGB198" s="255"/>
      <c r="WGC198" s="255"/>
      <c r="WGD198" s="255"/>
      <c r="WGE198" s="255"/>
      <c r="WGF198" s="255"/>
      <c r="WGG198" s="255"/>
      <c r="WGH198" s="255"/>
      <c r="WGI198" s="255"/>
      <c r="WGJ198" s="255"/>
      <c r="WGK198" s="255"/>
      <c r="WGL198" s="255"/>
      <c r="WGM198" s="255"/>
      <c r="WGN198" s="255"/>
      <c r="WGO198" s="255"/>
      <c r="WGP198" s="255"/>
      <c r="WGQ198" s="255"/>
      <c r="WGR198" s="255"/>
      <c r="WGS198" s="255"/>
      <c r="WGT198" s="255"/>
      <c r="WGU198" s="255"/>
      <c r="WGV198" s="255"/>
      <c r="WGW198" s="255"/>
      <c r="WGX198" s="255"/>
      <c r="WGY198" s="255"/>
      <c r="WGZ198" s="255"/>
      <c r="WHA198" s="255"/>
      <c r="WHB198" s="255"/>
      <c r="WHC198" s="255"/>
      <c r="WHD198" s="255"/>
      <c r="WHE198" s="255"/>
      <c r="WHF198" s="255"/>
      <c r="WHG198" s="255"/>
      <c r="WHH198" s="255"/>
      <c r="WHI198" s="255"/>
      <c r="WHJ198" s="255"/>
      <c r="WHK198" s="255"/>
      <c r="WHL198" s="255"/>
      <c r="WHM198" s="255"/>
      <c r="WHN198" s="255"/>
      <c r="WHO198" s="255"/>
      <c r="WHP198" s="255"/>
      <c r="WHQ198" s="255"/>
      <c r="WHR198" s="255"/>
      <c r="WHS198" s="255"/>
      <c r="WHT198" s="255"/>
      <c r="WHU198" s="255"/>
      <c r="WHV198" s="255"/>
      <c r="WHW198" s="255"/>
      <c r="WHX198" s="255"/>
      <c r="WHY198" s="255"/>
      <c r="WHZ198" s="255"/>
      <c r="WIA198" s="255"/>
      <c r="WIB198" s="255"/>
      <c r="WIC198" s="255"/>
      <c r="WID198" s="255"/>
      <c r="WIE198" s="255"/>
      <c r="WIF198" s="255"/>
      <c r="WIG198" s="255"/>
      <c r="WIH198" s="255"/>
      <c r="WII198" s="255"/>
      <c r="WIJ198" s="255"/>
      <c r="WIK198" s="255"/>
      <c r="WIL198" s="255"/>
      <c r="WIM198" s="255"/>
      <c r="WIN198" s="255"/>
      <c r="WIO198" s="255"/>
      <c r="WIP198" s="255"/>
      <c r="WIQ198" s="255"/>
      <c r="WIR198" s="255"/>
      <c r="WIS198" s="255"/>
      <c r="WIT198" s="255"/>
      <c r="WIU198" s="255"/>
      <c r="WIV198" s="255"/>
      <c r="WIW198" s="255"/>
      <c r="WIX198" s="255"/>
      <c r="WIY198" s="255"/>
      <c r="WIZ198" s="255"/>
      <c r="WJA198" s="255"/>
      <c r="WJB198" s="255"/>
      <c r="WJC198" s="255"/>
      <c r="WJD198" s="255"/>
      <c r="WJE198" s="255"/>
      <c r="WJF198" s="255"/>
      <c r="WJG198" s="255"/>
      <c r="WJH198" s="255"/>
      <c r="WJI198" s="255"/>
      <c r="WJJ198" s="255"/>
      <c r="WJK198" s="255"/>
      <c r="WJL198" s="255"/>
      <c r="WJM198" s="255"/>
      <c r="WJN198" s="255"/>
      <c r="WJO198" s="255"/>
      <c r="WJP198" s="255"/>
      <c r="WJQ198" s="255"/>
      <c r="WJR198" s="255"/>
      <c r="WJS198" s="255"/>
      <c r="WJT198" s="255"/>
      <c r="WJU198" s="255"/>
      <c r="WJV198" s="255"/>
      <c r="WJW198" s="255"/>
      <c r="WJX198" s="255"/>
      <c r="WJY198" s="255"/>
      <c r="WJZ198" s="255"/>
      <c r="WKA198" s="255"/>
      <c r="WKB198" s="255"/>
      <c r="WKC198" s="255"/>
      <c r="WKD198" s="255"/>
      <c r="WKE198" s="255"/>
      <c r="WKF198" s="255"/>
      <c r="WKG198" s="255"/>
      <c r="WKH198" s="255"/>
      <c r="WKI198" s="255"/>
      <c r="WKJ198" s="255"/>
      <c r="WKK198" s="255"/>
      <c r="WKL198" s="255"/>
      <c r="WKM198" s="255"/>
      <c r="WKN198" s="255"/>
      <c r="WKO198" s="255"/>
      <c r="WKP198" s="255"/>
      <c r="WKQ198" s="255"/>
      <c r="WKR198" s="255"/>
      <c r="WKS198" s="255"/>
      <c r="WKT198" s="255"/>
      <c r="WKU198" s="255"/>
      <c r="WKV198" s="255"/>
      <c r="WKW198" s="255"/>
      <c r="WKX198" s="255"/>
      <c r="WKY198" s="255"/>
      <c r="WKZ198" s="255"/>
      <c r="WLA198" s="255"/>
      <c r="WLB198" s="255"/>
      <c r="WLC198" s="255"/>
      <c r="WLD198" s="255"/>
      <c r="WLE198" s="255"/>
      <c r="WLF198" s="255"/>
      <c r="WLG198" s="255"/>
      <c r="WLH198" s="255"/>
      <c r="WLI198" s="255"/>
      <c r="WLJ198" s="255"/>
      <c r="WLK198" s="255"/>
      <c r="WLL198" s="255"/>
      <c r="WLM198" s="255"/>
      <c r="WLN198" s="255"/>
      <c r="WLO198" s="255"/>
      <c r="WLP198" s="255"/>
      <c r="WLQ198" s="255"/>
      <c r="WLR198" s="255"/>
      <c r="WLS198" s="255"/>
      <c r="WLT198" s="255"/>
      <c r="WLU198" s="255"/>
      <c r="WLV198" s="255"/>
      <c r="WLW198" s="255"/>
      <c r="WLX198" s="255"/>
      <c r="WLY198" s="255"/>
      <c r="WLZ198" s="255"/>
      <c r="WMA198" s="255"/>
      <c r="WMB198" s="255"/>
      <c r="WMC198" s="255"/>
      <c r="WMD198" s="255"/>
      <c r="WME198" s="255"/>
      <c r="WMF198" s="255"/>
      <c r="WMG198" s="255"/>
      <c r="WMH198" s="255"/>
      <c r="WMI198" s="255"/>
      <c r="WMJ198" s="255"/>
      <c r="WMK198" s="255"/>
      <c r="WML198" s="255"/>
      <c r="WMM198" s="255"/>
      <c r="WMN198" s="255"/>
      <c r="WMO198" s="255"/>
      <c r="WMP198" s="255"/>
      <c r="WMQ198" s="255"/>
      <c r="WMR198" s="255"/>
      <c r="WMS198" s="255"/>
      <c r="WMT198" s="255"/>
      <c r="WMU198" s="255"/>
      <c r="WMV198" s="255"/>
      <c r="WMW198" s="255"/>
      <c r="WMX198" s="255"/>
      <c r="WMY198" s="255"/>
      <c r="WMZ198" s="255"/>
      <c r="WNA198" s="255"/>
      <c r="WNB198" s="255"/>
      <c r="WNC198" s="255"/>
      <c r="WND198" s="255"/>
      <c r="WNE198" s="255"/>
      <c r="WNF198" s="255"/>
      <c r="WNG198" s="255"/>
      <c r="WNH198" s="255"/>
      <c r="WNI198" s="255"/>
      <c r="WNJ198" s="255"/>
      <c r="WNK198" s="255"/>
      <c r="WNL198" s="255"/>
      <c r="WNM198" s="255"/>
      <c r="WNN198" s="255"/>
      <c r="WNO198" s="255"/>
      <c r="WNP198" s="255"/>
      <c r="WNQ198" s="255"/>
      <c r="WNR198" s="255"/>
      <c r="WNS198" s="255"/>
      <c r="WNT198" s="255"/>
      <c r="WNU198" s="255"/>
      <c r="WNV198" s="255"/>
      <c r="WNW198" s="255"/>
      <c r="WNX198" s="255"/>
      <c r="WNY198" s="255"/>
      <c r="WNZ198" s="255"/>
      <c r="WOA198" s="255"/>
      <c r="WOB198" s="255"/>
      <c r="WOC198" s="255"/>
      <c r="WOD198" s="255"/>
      <c r="WOE198" s="255"/>
      <c r="WOF198" s="255"/>
      <c r="WOG198" s="255"/>
      <c r="WOH198" s="255"/>
      <c r="WOI198" s="255"/>
      <c r="WOJ198" s="255"/>
      <c r="WOK198" s="255"/>
      <c r="WOL198" s="255"/>
      <c r="WOM198" s="255"/>
      <c r="WON198" s="255"/>
      <c r="WOO198" s="255"/>
      <c r="WOP198" s="255"/>
      <c r="WOQ198" s="255"/>
      <c r="WOR198" s="255"/>
      <c r="WOS198" s="255"/>
      <c r="WOT198" s="255"/>
      <c r="WOU198" s="255"/>
      <c r="WOV198" s="255"/>
      <c r="WOW198" s="255"/>
      <c r="WOX198" s="255"/>
      <c r="WOY198" s="255"/>
      <c r="WOZ198" s="255"/>
      <c r="WPA198" s="255"/>
      <c r="WPB198" s="255"/>
      <c r="WPC198" s="255"/>
      <c r="WPD198" s="255"/>
      <c r="WPE198" s="255"/>
      <c r="WPF198" s="255"/>
      <c r="WPG198" s="255"/>
      <c r="WPH198" s="255"/>
      <c r="WPI198" s="255"/>
      <c r="WPJ198" s="255"/>
      <c r="WPK198" s="255"/>
      <c r="WPL198" s="255"/>
      <c r="WPM198" s="255"/>
      <c r="WPN198" s="255"/>
      <c r="WPO198" s="255"/>
      <c r="WPP198" s="255"/>
      <c r="WPQ198" s="255"/>
      <c r="WPR198" s="255"/>
      <c r="WPS198" s="255"/>
      <c r="WPT198" s="255"/>
      <c r="WPU198" s="255"/>
      <c r="WPV198" s="255"/>
      <c r="WPW198" s="255"/>
      <c r="WPX198" s="255"/>
      <c r="WPY198" s="255"/>
      <c r="WPZ198" s="255"/>
      <c r="WQA198" s="255"/>
      <c r="WQB198" s="255"/>
      <c r="WQC198" s="255"/>
      <c r="WQD198" s="255"/>
      <c r="WQE198" s="255"/>
      <c r="WQF198" s="255"/>
      <c r="WQG198" s="255"/>
      <c r="WQH198" s="255"/>
      <c r="WQI198" s="255"/>
      <c r="WQJ198" s="255"/>
      <c r="WQK198" s="255"/>
      <c r="WQL198" s="255"/>
      <c r="WQM198" s="255"/>
      <c r="WQN198" s="255"/>
      <c r="WQO198" s="255"/>
      <c r="WQP198" s="255"/>
      <c r="WQQ198" s="255"/>
      <c r="WQR198" s="255"/>
      <c r="WQS198" s="255"/>
      <c r="WQT198" s="255"/>
      <c r="WQU198" s="255"/>
      <c r="WQV198" s="255"/>
      <c r="WQW198" s="255"/>
      <c r="WQX198" s="255"/>
      <c r="WQY198" s="255"/>
      <c r="WQZ198" s="255"/>
      <c r="WRA198" s="255"/>
      <c r="WRB198" s="255"/>
      <c r="WRC198" s="255"/>
      <c r="WRD198" s="255"/>
      <c r="WRE198" s="255"/>
      <c r="WRF198" s="255"/>
      <c r="WRG198" s="255"/>
      <c r="WRH198" s="255"/>
      <c r="WRI198" s="255"/>
      <c r="WRJ198" s="255"/>
      <c r="WRK198" s="255"/>
      <c r="WRL198" s="255"/>
      <c r="WRM198" s="255"/>
      <c r="WRN198" s="255"/>
      <c r="WRO198" s="255"/>
      <c r="WRP198" s="255"/>
      <c r="WRQ198" s="255"/>
      <c r="WRR198" s="255"/>
      <c r="WRS198" s="255"/>
      <c r="WRT198" s="255"/>
      <c r="WRU198" s="255"/>
      <c r="WRV198" s="255"/>
      <c r="WRW198" s="255"/>
      <c r="WRX198" s="255"/>
      <c r="WRY198" s="255"/>
      <c r="WRZ198" s="255"/>
      <c r="WSA198" s="255"/>
      <c r="WSB198" s="255"/>
      <c r="WSC198" s="255"/>
      <c r="WSD198" s="255"/>
      <c r="WSE198" s="255"/>
      <c r="WSF198" s="255"/>
      <c r="WSG198" s="255"/>
      <c r="WSH198" s="255"/>
      <c r="WSI198" s="255"/>
      <c r="WSJ198" s="255"/>
      <c r="WSK198" s="255"/>
      <c r="WSL198" s="255"/>
      <c r="WSM198" s="255"/>
      <c r="WSN198" s="255"/>
      <c r="WSO198" s="255"/>
      <c r="WSP198" s="255"/>
      <c r="WSQ198" s="255"/>
      <c r="WSR198" s="255"/>
      <c r="WSS198" s="255"/>
      <c r="WST198" s="255"/>
      <c r="WSU198" s="255"/>
      <c r="WSV198" s="255"/>
      <c r="WSW198" s="255"/>
      <c r="WSX198" s="255"/>
      <c r="WSY198" s="255"/>
      <c r="WSZ198" s="255"/>
      <c r="WTA198" s="255"/>
      <c r="WTB198" s="255"/>
      <c r="WTC198" s="255"/>
      <c r="WTD198" s="255"/>
      <c r="WTE198" s="255"/>
      <c r="WTF198" s="255"/>
      <c r="WTG198" s="255"/>
      <c r="WTH198" s="255"/>
      <c r="WTI198" s="255"/>
      <c r="WTJ198" s="255"/>
      <c r="WTK198" s="255"/>
      <c r="WTL198" s="255"/>
      <c r="WTM198" s="255"/>
      <c r="WTN198" s="255"/>
      <c r="WTO198" s="255"/>
      <c r="WTP198" s="255"/>
      <c r="WTQ198" s="255"/>
      <c r="WTR198" s="255"/>
      <c r="WTS198" s="255"/>
      <c r="WTT198" s="255"/>
      <c r="WTU198" s="255"/>
      <c r="WTV198" s="255"/>
      <c r="WTW198" s="255"/>
      <c r="WTX198" s="255"/>
      <c r="WTY198" s="255"/>
      <c r="WTZ198" s="255"/>
      <c r="WUA198" s="255"/>
      <c r="WUB198" s="255"/>
      <c r="WUC198" s="255"/>
      <c r="WUD198" s="255"/>
      <c r="WUE198" s="255"/>
      <c r="WUF198" s="255"/>
      <c r="WUG198" s="255"/>
      <c r="WUH198" s="255"/>
      <c r="WUI198" s="255"/>
      <c r="WUJ198" s="255"/>
      <c r="WUK198" s="255"/>
      <c r="WUL198" s="255"/>
      <c r="WUM198" s="255"/>
      <c r="WUN198" s="255"/>
      <c r="WUO198" s="255"/>
      <c r="WUP198" s="255"/>
      <c r="WUQ198" s="255"/>
      <c r="WUR198" s="255"/>
      <c r="WUS198" s="255"/>
      <c r="WUT198" s="255"/>
      <c r="WUU198" s="255"/>
      <c r="WUV198" s="255"/>
      <c r="WUW198" s="255"/>
      <c r="WUX198" s="255"/>
      <c r="WUY198" s="255"/>
      <c r="WUZ198" s="255"/>
      <c r="WVA198" s="255"/>
      <c r="WVB198" s="255"/>
      <c r="WVC198" s="255"/>
      <c r="WVD198" s="255"/>
      <c r="WVE198" s="255"/>
      <c r="WVF198" s="255"/>
      <c r="WVG198" s="255"/>
      <c r="WVH198" s="255"/>
      <c r="WVI198" s="255"/>
      <c r="WVJ198" s="255"/>
      <c r="WVK198" s="255"/>
      <c r="WVL198" s="255"/>
      <c r="WVM198" s="255"/>
      <c r="WVN198" s="255"/>
      <c r="WVO198" s="255"/>
      <c r="WVP198" s="255"/>
      <c r="WVQ198" s="255"/>
      <c r="WVR198" s="255"/>
      <c r="WVS198" s="255"/>
      <c r="WVT198" s="255"/>
      <c r="WVU198" s="255"/>
      <c r="WVV198" s="255"/>
      <c r="WVW198" s="255"/>
      <c r="WVX198" s="255"/>
      <c r="WVY198" s="255"/>
      <c r="WVZ198" s="255"/>
      <c r="WWA198" s="255"/>
      <c r="WWB198" s="255"/>
      <c r="WWC198" s="255"/>
      <c r="WWD198" s="255"/>
      <c r="WWE198" s="255"/>
      <c r="WWF198" s="255"/>
      <c r="WWG198" s="255"/>
      <c r="WWH198" s="255"/>
      <c r="WWI198" s="255"/>
      <c r="WWJ198" s="255"/>
      <c r="WWK198" s="255"/>
      <c r="WWL198" s="255"/>
      <c r="WWM198" s="255"/>
      <c r="WWN198" s="255"/>
      <c r="WWO198" s="255"/>
      <c r="WWP198" s="255"/>
      <c r="WWQ198" s="255"/>
      <c r="WWR198" s="255"/>
      <c r="WWS198" s="255"/>
      <c r="WWT198" s="255"/>
      <c r="WWU198" s="255"/>
      <c r="WWV198" s="255"/>
      <c r="WWW198" s="255"/>
      <c r="WWX198" s="255"/>
      <c r="WWY198" s="255"/>
      <c r="WWZ198" s="255"/>
      <c r="WXA198" s="255"/>
      <c r="WXB198" s="255"/>
      <c r="WXC198" s="255"/>
      <c r="WXD198" s="255"/>
      <c r="WXE198" s="255"/>
      <c r="WXF198" s="255"/>
      <c r="WXG198" s="255"/>
      <c r="WXH198" s="255"/>
      <c r="WXI198" s="255"/>
      <c r="WXJ198" s="255"/>
      <c r="WXK198" s="255"/>
      <c r="WXL198" s="255"/>
      <c r="WXM198" s="255"/>
      <c r="WXN198" s="255"/>
      <c r="WXO198" s="255"/>
      <c r="WXP198" s="255"/>
      <c r="WXQ198" s="255"/>
      <c r="WXR198" s="255"/>
      <c r="WXS198" s="255"/>
      <c r="WXT198" s="255"/>
      <c r="WXU198" s="255"/>
      <c r="WXV198" s="255"/>
      <c r="WXW198" s="255"/>
      <c r="WXX198" s="255"/>
      <c r="WXY198" s="255"/>
      <c r="WXZ198" s="255"/>
      <c r="WYA198" s="255"/>
      <c r="WYB198" s="255"/>
      <c r="WYC198" s="255"/>
      <c r="WYD198" s="255"/>
      <c r="WYE198" s="255"/>
      <c r="WYF198" s="255"/>
      <c r="WYG198" s="255"/>
      <c r="WYH198" s="255"/>
      <c r="WYI198" s="255"/>
      <c r="WYJ198" s="255"/>
      <c r="WYK198" s="255"/>
      <c r="WYL198" s="255"/>
      <c r="WYM198" s="255"/>
      <c r="WYN198" s="255"/>
      <c r="WYO198" s="255"/>
      <c r="WYP198" s="255"/>
      <c r="WYQ198" s="255"/>
      <c r="WYR198" s="255"/>
      <c r="WYS198" s="255"/>
      <c r="WYT198" s="255"/>
      <c r="WYU198" s="255"/>
      <c r="WYV198" s="255"/>
      <c r="WYW198" s="255"/>
      <c r="WYX198" s="255"/>
      <c r="WYY198" s="255"/>
      <c r="WYZ198" s="255"/>
      <c r="WZA198" s="255"/>
      <c r="WZB198" s="255"/>
      <c r="WZC198" s="255"/>
      <c r="WZD198" s="255"/>
      <c r="WZE198" s="255"/>
      <c r="WZF198" s="255"/>
      <c r="WZG198" s="255"/>
      <c r="WZH198" s="255"/>
      <c r="WZI198" s="255"/>
      <c r="WZJ198" s="255"/>
      <c r="WZK198" s="255"/>
      <c r="WZL198" s="255"/>
      <c r="WZM198" s="255"/>
      <c r="WZN198" s="255"/>
      <c r="WZO198" s="255"/>
      <c r="WZP198" s="255"/>
      <c r="WZQ198" s="255"/>
      <c r="WZR198" s="255"/>
      <c r="WZS198" s="255"/>
      <c r="WZT198" s="255"/>
      <c r="WZU198" s="255"/>
      <c r="WZV198" s="255"/>
      <c r="WZW198" s="255"/>
      <c r="WZX198" s="255"/>
      <c r="WZY198" s="255"/>
      <c r="WZZ198" s="255"/>
      <c r="XAA198" s="255"/>
      <c r="XAB198" s="255"/>
      <c r="XAC198" s="255"/>
      <c r="XAD198" s="255"/>
      <c r="XAE198" s="255"/>
      <c r="XAF198" s="255"/>
      <c r="XAG198" s="255"/>
      <c r="XAH198" s="255"/>
      <c r="XAI198" s="255"/>
      <c r="XAJ198" s="255"/>
      <c r="XAK198" s="255"/>
      <c r="XAL198" s="255"/>
      <c r="XAM198" s="255"/>
      <c r="XAN198" s="255"/>
      <c r="XAO198" s="255"/>
      <c r="XAP198" s="255"/>
      <c r="XAQ198" s="255"/>
      <c r="XAR198" s="255"/>
      <c r="XAS198" s="255"/>
      <c r="XAT198" s="255"/>
      <c r="XAU198" s="255"/>
      <c r="XAV198" s="255"/>
      <c r="XAW198" s="255"/>
      <c r="XAX198" s="255"/>
      <c r="XAY198" s="255"/>
      <c r="XAZ198" s="255"/>
      <c r="XBA198" s="255"/>
      <c r="XBB198" s="255"/>
      <c r="XBC198" s="255"/>
      <c r="XBD198" s="255"/>
      <c r="XBE198" s="255"/>
      <c r="XBF198" s="255"/>
      <c r="XBG198" s="255"/>
      <c r="XBH198" s="255"/>
      <c r="XBI198" s="255"/>
      <c r="XBJ198" s="255"/>
      <c r="XBK198" s="255"/>
      <c r="XBL198" s="255"/>
      <c r="XBM198" s="255"/>
      <c r="XBN198" s="255"/>
      <c r="XBO198" s="255"/>
      <c r="XBP198" s="255"/>
      <c r="XBQ198" s="255"/>
      <c r="XBR198" s="255"/>
      <c r="XBS198" s="255"/>
      <c r="XBT198" s="255"/>
      <c r="XBU198" s="255"/>
      <c r="XBV198" s="255"/>
      <c r="XBW198" s="255"/>
      <c r="XBX198" s="255"/>
      <c r="XBY198" s="255"/>
      <c r="XBZ198" s="255"/>
      <c r="XCA198" s="255"/>
      <c r="XCB198" s="255"/>
      <c r="XCC198" s="255"/>
      <c r="XCD198" s="255"/>
      <c r="XCE198" s="255"/>
      <c r="XCF198" s="255"/>
      <c r="XCG198" s="255"/>
      <c r="XCH198" s="255"/>
      <c r="XCI198" s="255"/>
      <c r="XCJ198" s="255"/>
      <c r="XCK198" s="255"/>
      <c r="XCL198" s="255"/>
      <c r="XCM198" s="255"/>
      <c r="XCN198" s="255"/>
      <c r="XCO198" s="255"/>
      <c r="XCP198" s="255"/>
      <c r="XCQ198" s="255"/>
      <c r="XCR198" s="255"/>
      <c r="XCS198" s="255"/>
      <c r="XCT198" s="255"/>
      <c r="XCU198" s="255"/>
      <c r="XCV198" s="255"/>
      <c r="XCW198" s="255"/>
      <c r="XCX198" s="255"/>
      <c r="XCY198" s="255"/>
      <c r="XCZ198" s="255"/>
      <c r="XDA198" s="255"/>
      <c r="XDB198" s="255"/>
      <c r="XDC198" s="255"/>
      <c r="XDD198" s="255"/>
      <c r="XDE198" s="255"/>
      <c r="XDF198" s="255"/>
      <c r="XDG198" s="255"/>
      <c r="XDH198" s="255"/>
      <c r="XDI198" s="255"/>
      <c r="XDJ198" s="255"/>
      <c r="XDK198" s="255"/>
      <c r="XDL198" s="255"/>
      <c r="XDM198" s="255"/>
      <c r="XDN198" s="255"/>
      <c r="XDO198" s="255"/>
      <c r="XDP198" s="255"/>
      <c r="XDQ198" s="255"/>
      <c r="XDR198" s="255"/>
      <c r="XDS198" s="255"/>
      <c r="XDT198" s="255"/>
      <c r="XDU198" s="255"/>
      <c r="XDV198" s="255"/>
      <c r="XDW198" s="255"/>
      <c r="XDX198" s="255"/>
      <c r="XDY198" s="255"/>
      <c r="XDZ198" s="255"/>
      <c r="XEA198" s="255"/>
      <c r="XEB198" s="255"/>
      <c r="XEC198" s="255"/>
      <c r="XED198" s="255"/>
      <c r="XEE198" s="255"/>
      <c r="XEF198" s="255"/>
      <c r="XEG198" s="255"/>
      <c r="XEH198" s="255"/>
      <c r="XEI198" s="255"/>
      <c r="XEJ198" s="255"/>
      <c r="XEK198" s="255"/>
      <c r="XEL198" s="255"/>
      <c r="XEM198" s="255"/>
      <c r="XEN198" s="255"/>
      <c r="XEO198" s="255"/>
      <c r="XEP198" s="255"/>
      <c r="XEQ198" s="255"/>
      <c r="XER198" s="255"/>
      <c r="XES198" s="255"/>
      <c r="XET198" s="255"/>
      <c r="XEU198" s="255"/>
      <c r="XEV198" s="255"/>
      <c r="XEW198" s="255"/>
      <c r="XEX198" s="255"/>
      <c r="XEY198" s="255"/>
      <c r="XEZ198" s="255"/>
      <c r="XFA198" s="255"/>
      <c r="XFB198" s="255"/>
    </row>
    <row r="199" spans="1:16382" x14ac:dyDescent="0.2">
      <c r="B199" s="89" t="s">
        <v>401</v>
      </c>
      <c r="C199" s="122" t="s">
        <v>107</v>
      </c>
      <c r="D199" s="122">
        <v>5</v>
      </c>
      <c r="E199" s="121">
        <f>VLOOKUP(C199,'Equipment Costs'!B16:J107,2,FALSE)</f>
        <v>50</v>
      </c>
      <c r="F199" s="122">
        <v>10</v>
      </c>
      <c r="G199" s="121">
        <f>E199/F199</f>
        <v>5</v>
      </c>
      <c r="H199" s="121">
        <v>0</v>
      </c>
      <c r="I199" s="121">
        <f t="shared" ref="I199:I212" si="26">G199+H199</f>
        <v>5</v>
      </c>
      <c r="J199" s="119">
        <v>123480</v>
      </c>
      <c r="K199" s="230">
        <f>I199/J199</f>
        <v>4.0492387431162941E-5</v>
      </c>
      <c r="L199" s="231">
        <f t="shared" ref="L199:L212" si="27">K199*D199</f>
        <v>2.024619371558147E-4</v>
      </c>
    </row>
    <row r="200" spans="1:16382" x14ac:dyDescent="0.2">
      <c r="B200" s="89" t="s">
        <v>401</v>
      </c>
      <c r="C200" s="122" t="s">
        <v>109</v>
      </c>
      <c r="D200" s="122">
        <v>1</v>
      </c>
      <c r="E200" s="121">
        <f>VLOOKUP(C200,'Equipment Costs'!B17:J108,2,FALSE)</f>
        <v>7500</v>
      </c>
      <c r="F200" s="122">
        <v>10</v>
      </c>
      <c r="G200" s="121">
        <f t="shared" ref="G200:G212" si="28">E200/F200</f>
        <v>750</v>
      </c>
      <c r="H200" s="121">
        <v>0</v>
      </c>
      <c r="I200" s="121">
        <f t="shared" si="26"/>
        <v>750</v>
      </c>
      <c r="J200" s="119">
        <v>123480</v>
      </c>
      <c r="K200" s="230">
        <f t="shared" ref="K200:K212" si="29">I200/J200</f>
        <v>6.0738581146744415E-3</v>
      </c>
      <c r="L200" s="231">
        <f t="shared" si="27"/>
        <v>6.0738581146744415E-3</v>
      </c>
    </row>
    <row r="201" spans="1:16382" x14ac:dyDescent="0.2">
      <c r="B201" s="89" t="s">
        <v>401</v>
      </c>
      <c r="C201" s="122" t="s">
        <v>126</v>
      </c>
      <c r="D201" s="122">
        <v>9</v>
      </c>
      <c r="E201" s="121">
        <f>VLOOKUP(C201,'Equipment Costs'!B18:J109,2,FALSE)</f>
        <v>50</v>
      </c>
      <c r="F201" s="122">
        <v>20</v>
      </c>
      <c r="G201" s="121">
        <f t="shared" si="28"/>
        <v>2.5</v>
      </c>
      <c r="H201" s="121">
        <v>0</v>
      </c>
      <c r="I201" s="121">
        <f t="shared" si="26"/>
        <v>2.5</v>
      </c>
      <c r="J201" s="119">
        <v>123480</v>
      </c>
      <c r="K201" s="230">
        <f t="shared" si="29"/>
        <v>2.0246193715581471E-5</v>
      </c>
      <c r="L201" s="231">
        <f t="shared" si="27"/>
        <v>1.8221574344023323E-4</v>
      </c>
    </row>
    <row r="202" spans="1:16382" x14ac:dyDescent="0.2">
      <c r="B202" s="89" t="s">
        <v>401</v>
      </c>
      <c r="C202" s="122" t="s">
        <v>88</v>
      </c>
      <c r="D202" s="122">
        <v>7</v>
      </c>
      <c r="E202" s="121">
        <f>VLOOKUP(C202,'Equipment Costs'!B1:J87,2,FALSE)</f>
        <v>20</v>
      </c>
      <c r="F202" s="122">
        <v>15</v>
      </c>
      <c r="G202" s="121">
        <f t="shared" si="28"/>
        <v>1.3333333333333333</v>
      </c>
      <c r="H202" s="121">
        <v>0</v>
      </c>
      <c r="I202" s="121">
        <f t="shared" si="26"/>
        <v>1.3333333333333333</v>
      </c>
      <c r="J202" s="119">
        <v>123480</v>
      </c>
      <c r="K202" s="230">
        <f t="shared" si="29"/>
        <v>1.0797969981643451E-5</v>
      </c>
      <c r="L202" s="231">
        <f t="shared" si="27"/>
        <v>7.5585789871504157E-5</v>
      </c>
    </row>
    <row r="203" spans="1:16382" x14ac:dyDescent="0.2">
      <c r="B203" s="89" t="s">
        <v>401</v>
      </c>
      <c r="C203" s="122" t="s">
        <v>145</v>
      </c>
      <c r="D203" s="122">
        <v>2</v>
      </c>
      <c r="E203" s="121">
        <f>VLOOKUP(C203,'Equipment Costs'!B2:J88,2,FALSE)</f>
        <v>500</v>
      </c>
      <c r="F203" s="122">
        <v>10</v>
      </c>
      <c r="G203" s="121">
        <f t="shared" si="28"/>
        <v>50</v>
      </c>
      <c r="H203" s="121">
        <v>0</v>
      </c>
      <c r="I203" s="121">
        <f t="shared" si="26"/>
        <v>50</v>
      </c>
      <c r="J203" s="119">
        <v>123480</v>
      </c>
      <c r="K203" s="230">
        <f t="shared" si="29"/>
        <v>4.049238743116294E-4</v>
      </c>
      <c r="L203" s="231">
        <f t="shared" si="27"/>
        <v>8.098477486232588E-4</v>
      </c>
    </row>
    <row r="204" spans="1:16382" x14ac:dyDescent="0.2">
      <c r="B204" s="89" t="s">
        <v>401</v>
      </c>
      <c r="C204" s="122" t="s">
        <v>25</v>
      </c>
      <c r="D204" s="122">
        <v>1</v>
      </c>
      <c r="E204" s="121">
        <v>200</v>
      </c>
      <c r="F204" s="122">
        <v>20</v>
      </c>
      <c r="G204" s="121">
        <f t="shared" si="28"/>
        <v>10</v>
      </c>
      <c r="H204" s="121">
        <v>0</v>
      </c>
      <c r="I204" s="121">
        <f t="shared" si="26"/>
        <v>10</v>
      </c>
      <c r="J204" s="119">
        <v>123480</v>
      </c>
      <c r="K204" s="230">
        <f t="shared" si="29"/>
        <v>8.0984774862325883E-5</v>
      </c>
      <c r="L204" s="231">
        <f t="shared" si="27"/>
        <v>8.0984774862325883E-5</v>
      </c>
    </row>
    <row r="205" spans="1:16382" x14ac:dyDescent="0.2">
      <c r="B205" s="89" t="s">
        <v>401</v>
      </c>
      <c r="C205" s="122" t="s">
        <v>93</v>
      </c>
      <c r="D205" s="122">
        <v>1</v>
      </c>
      <c r="E205" s="121">
        <f>VLOOKUP(C205,'Equipment Costs'!B3:J90,2,FALSE)</f>
        <v>300</v>
      </c>
      <c r="F205" s="122">
        <v>6</v>
      </c>
      <c r="G205" s="121">
        <f t="shared" si="28"/>
        <v>50</v>
      </c>
      <c r="H205" s="121">
        <v>0</v>
      </c>
      <c r="I205" s="121">
        <f t="shared" si="26"/>
        <v>50</v>
      </c>
      <c r="J205" s="119">
        <v>123480</v>
      </c>
      <c r="K205" s="230">
        <f t="shared" si="29"/>
        <v>4.049238743116294E-4</v>
      </c>
      <c r="L205" s="231">
        <f t="shared" si="27"/>
        <v>4.049238743116294E-4</v>
      </c>
    </row>
    <row r="206" spans="1:16382" x14ac:dyDescent="0.2">
      <c r="B206" s="89" t="s">
        <v>401</v>
      </c>
      <c r="C206" s="122" t="s">
        <v>243</v>
      </c>
      <c r="D206" s="122">
        <v>1</v>
      </c>
      <c r="E206" s="121">
        <f>VLOOKUP(C206,'Equipment Costs'!B3:J91,2,FALSE)</f>
        <v>1800</v>
      </c>
      <c r="F206" s="122">
        <v>10</v>
      </c>
      <c r="G206" s="121">
        <f t="shared" si="28"/>
        <v>180</v>
      </c>
      <c r="H206" s="121">
        <v>0</v>
      </c>
      <c r="I206" s="121">
        <f t="shared" si="26"/>
        <v>180</v>
      </c>
      <c r="J206" s="119">
        <v>123480</v>
      </c>
      <c r="K206" s="230">
        <f t="shared" si="29"/>
        <v>1.4577259475218659E-3</v>
      </c>
      <c r="L206" s="231">
        <f t="shared" si="27"/>
        <v>1.4577259475218659E-3</v>
      </c>
    </row>
    <row r="207" spans="1:16382" x14ac:dyDescent="0.2">
      <c r="B207" s="89" t="s">
        <v>401</v>
      </c>
      <c r="C207" s="122" t="s">
        <v>51</v>
      </c>
      <c r="D207" s="122">
        <v>2</v>
      </c>
      <c r="E207" s="121">
        <v>600</v>
      </c>
      <c r="F207" s="122">
        <v>15</v>
      </c>
      <c r="G207" s="121">
        <f t="shared" si="28"/>
        <v>40</v>
      </c>
      <c r="H207" s="121">
        <v>0</v>
      </c>
      <c r="I207" s="121">
        <f t="shared" si="26"/>
        <v>40</v>
      </c>
      <c r="J207" s="119">
        <v>123480</v>
      </c>
      <c r="K207" s="230">
        <f t="shared" si="29"/>
        <v>3.2393909944930353E-4</v>
      </c>
      <c r="L207" s="231">
        <f t="shared" si="27"/>
        <v>6.4787819889860706E-4</v>
      </c>
    </row>
    <row r="208" spans="1:16382" x14ac:dyDescent="0.2">
      <c r="B208" s="89" t="s">
        <v>401</v>
      </c>
      <c r="C208" s="122" t="s">
        <v>101</v>
      </c>
      <c r="D208" s="122">
        <v>3</v>
      </c>
      <c r="E208" s="121">
        <f>VLOOKUP(C208,'Equipment Costs'!B5:J93,2,FALSE)</f>
        <v>20</v>
      </c>
      <c r="F208" s="122">
        <v>5</v>
      </c>
      <c r="G208" s="121">
        <f t="shared" si="28"/>
        <v>4</v>
      </c>
      <c r="H208" s="121">
        <v>0</v>
      </c>
      <c r="I208" s="121">
        <f t="shared" si="26"/>
        <v>4</v>
      </c>
      <c r="J208" s="119">
        <v>123480</v>
      </c>
      <c r="K208" s="230">
        <f t="shared" si="29"/>
        <v>3.2393909944930352E-5</v>
      </c>
      <c r="L208" s="231">
        <f t="shared" si="27"/>
        <v>9.7181729834791049E-5</v>
      </c>
    </row>
    <row r="209" spans="1:16380" x14ac:dyDescent="0.2">
      <c r="B209" s="89" t="s">
        <v>401</v>
      </c>
      <c r="C209" s="122" t="s">
        <v>99</v>
      </c>
      <c r="D209" s="122">
        <v>2</v>
      </c>
      <c r="E209" s="121">
        <f>VLOOKUP(C209,'Equipment Costs'!B6:J94,2,FALSE)</f>
        <v>250</v>
      </c>
      <c r="F209" s="122">
        <v>10</v>
      </c>
      <c r="G209" s="121">
        <f t="shared" si="28"/>
        <v>25</v>
      </c>
      <c r="H209" s="121">
        <v>0</v>
      </c>
      <c r="I209" s="121">
        <f t="shared" si="26"/>
        <v>25</v>
      </c>
      <c r="J209" s="119">
        <v>123480</v>
      </c>
      <c r="K209" s="230">
        <f t="shared" si="29"/>
        <v>2.024619371558147E-4</v>
      </c>
      <c r="L209" s="231">
        <f t="shared" si="27"/>
        <v>4.049238743116294E-4</v>
      </c>
    </row>
    <row r="210" spans="1:16380" x14ac:dyDescent="0.2">
      <c r="B210" s="89" t="s">
        <v>401</v>
      </c>
      <c r="C210" s="122" t="s">
        <v>26</v>
      </c>
      <c r="D210" s="122">
        <v>1</v>
      </c>
      <c r="E210" s="121">
        <v>200</v>
      </c>
      <c r="F210" s="122">
        <v>10</v>
      </c>
      <c r="G210" s="121">
        <f t="shared" si="28"/>
        <v>20</v>
      </c>
      <c r="H210" s="121">
        <v>0</v>
      </c>
      <c r="I210" s="121">
        <f t="shared" si="26"/>
        <v>20</v>
      </c>
      <c r="J210" s="119">
        <v>123480</v>
      </c>
      <c r="K210" s="230">
        <f t="shared" si="29"/>
        <v>1.6196954972465177E-4</v>
      </c>
      <c r="L210" s="231">
        <f t="shared" si="27"/>
        <v>1.6196954972465177E-4</v>
      </c>
    </row>
    <row r="211" spans="1:16380" x14ac:dyDescent="0.2">
      <c r="B211" s="89" t="s">
        <v>401</v>
      </c>
      <c r="C211" s="122" t="s">
        <v>190</v>
      </c>
      <c r="D211" s="122">
        <v>1</v>
      </c>
      <c r="E211" s="246">
        <v>400</v>
      </c>
      <c r="F211" s="122">
        <v>10</v>
      </c>
      <c r="G211" s="121">
        <f t="shared" si="28"/>
        <v>40</v>
      </c>
      <c r="H211" s="121">
        <v>0</v>
      </c>
      <c r="I211" s="121">
        <f t="shared" si="26"/>
        <v>40</v>
      </c>
      <c r="J211" s="119">
        <v>123480</v>
      </c>
      <c r="K211" s="230">
        <f t="shared" si="29"/>
        <v>3.2393909944930353E-4</v>
      </c>
      <c r="L211" s="231">
        <f t="shared" si="27"/>
        <v>3.2393909944930353E-4</v>
      </c>
    </row>
    <row r="212" spans="1:16380" x14ac:dyDescent="0.2">
      <c r="B212" s="89" t="s">
        <v>401</v>
      </c>
      <c r="C212" s="122" t="s">
        <v>100</v>
      </c>
      <c r="D212" s="122">
        <v>1</v>
      </c>
      <c r="E212" s="121">
        <f>VLOOKUP(C212,'Equipment Costs'!B8:J97,2,FALSE)</f>
        <v>45</v>
      </c>
      <c r="F212" s="122">
        <v>10</v>
      </c>
      <c r="G212" s="121">
        <f t="shared" si="28"/>
        <v>4.5</v>
      </c>
      <c r="H212" s="121">
        <v>0</v>
      </c>
      <c r="I212" s="121">
        <f t="shared" si="26"/>
        <v>4.5</v>
      </c>
      <c r="J212" s="119">
        <v>123480</v>
      </c>
      <c r="K212" s="230">
        <f t="shared" si="29"/>
        <v>3.6443148688046647E-5</v>
      </c>
      <c r="L212" s="231">
        <f t="shared" si="27"/>
        <v>3.6443148688046647E-5</v>
      </c>
    </row>
    <row r="213" spans="1:16380" x14ac:dyDescent="0.2">
      <c r="B213" s="232" t="s">
        <v>195</v>
      </c>
      <c r="C213" s="63"/>
      <c r="D213" s="63"/>
      <c r="E213" s="244"/>
      <c r="F213" s="63"/>
      <c r="G213" s="244"/>
      <c r="H213" s="233"/>
      <c r="I213" s="233"/>
      <c r="J213" s="115"/>
      <c r="K213" s="234"/>
      <c r="L213" s="235">
        <f>SUM(L199:L212)</f>
        <v>1.0959939531368106E-2</v>
      </c>
      <c r="DC213" s="255"/>
      <c r="DD213" s="255"/>
      <c r="DE213" s="255"/>
      <c r="DF213" s="255"/>
      <c r="DG213" s="255"/>
      <c r="DH213" s="255"/>
      <c r="DI213" s="255"/>
      <c r="DJ213" s="255"/>
      <c r="DK213" s="255"/>
      <c r="DL213" s="255"/>
      <c r="DM213" s="255"/>
      <c r="DN213" s="255"/>
      <c r="DO213" s="255"/>
      <c r="DP213" s="255"/>
      <c r="DQ213" s="255"/>
      <c r="DR213" s="255"/>
      <c r="DS213" s="255"/>
      <c r="DT213" s="255"/>
      <c r="DU213" s="255"/>
      <c r="DV213" s="255"/>
      <c r="DW213" s="255"/>
      <c r="DX213" s="255"/>
      <c r="DY213" s="255"/>
      <c r="DZ213" s="255"/>
      <c r="EA213" s="255"/>
      <c r="EB213" s="255"/>
      <c r="EC213" s="255"/>
      <c r="ED213" s="255"/>
      <c r="EE213" s="255"/>
      <c r="EF213" s="255"/>
      <c r="EG213" s="255"/>
      <c r="EH213" s="255"/>
      <c r="EI213" s="255"/>
      <c r="EJ213" s="255"/>
      <c r="EK213" s="255"/>
      <c r="EL213" s="255"/>
      <c r="EM213" s="255"/>
      <c r="EN213" s="255"/>
      <c r="EO213" s="255"/>
      <c r="EP213" s="255"/>
      <c r="EQ213" s="255"/>
      <c r="ER213" s="255"/>
      <c r="ES213" s="255"/>
      <c r="ET213" s="255"/>
      <c r="EU213" s="255"/>
      <c r="EV213" s="255"/>
      <c r="EW213" s="255"/>
      <c r="EX213" s="255"/>
      <c r="EY213" s="255"/>
      <c r="EZ213" s="255"/>
      <c r="FA213" s="255"/>
      <c r="FB213" s="255"/>
      <c r="FC213" s="255"/>
      <c r="FD213" s="255"/>
      <c r="FE213" s="255"/>
      <c r="FF213" s="255"/>
      <c r="FG213" s="255"/>
      <c r="FH213" s="255"/>
      <c r="FI213" s="255"/>
      <c r="FJ213" s="255"/>
      <c r="FK213" s="255"/>
      <c r="FL213" s="255"/>
      <c r="FM213" s="255"/>
      <c r="FN213" s="255"/>
      <c r="FO213" s="255"/>
      <c r="FP213" s="255"/>
      <c r="FQ213" s="255"/>
      <c r="FR213" s="255"/>
      <c r="FS213" s="255"/>
      <c r="FT213" s="255"/>
      <c r="FU213" s="255"/>
      <c r="FV213" s="255"/>
      <c r="FW213" s="255"/>
      <c r="FX213" s="255"/>
      <c r="FY213" s="255"/>
      <c r="FZ213" s="255"/>
      <c r="GA213" s="255"/>
      <c r="GB213" s="255"/>
      <c r="GC213" s="255"/>
      <c r="GD213" s="255"/>
      <c r="GE213" s="255"/>
      <c r="GF213" s="255"/>
      <c r="GG213" s="255"/>
      <c r="GH213" s="255"/>
      <c r="GI213" s="255"/>
      <c r="GJ213" s="255"/>
      <c r="GK213" s="255"/>
      <c r="GL213" s="255"/>
      <c r="GM213" s="255"/>
      <c r="GN213" s="255"/>
      <c r="GO213" s="255"/>
      <c r="GP213" s="255"/>
      <c r="GQ213" s="255"/>
      <c r="GR213" s="255"/>
      <c r="GS213" s="255"/>
      <c r="GT213" s="255"/>
      <c r="GU213" s="255"/>
      <c r="GV213" s="255"/>
      <c r="GW213" s="255"/>
      <c r="GX213" s="255"/>
      <c r="GY213" s="255"/>
      <c r="GZ213" s="255"/>
      <c r="HA213" s="255"/>
      <c r="HB213" s="255"/>
      <c r="HC213" s="255"/>
      <c r="HD213" s="255"/>
      <c r="HE213" s="255"/>
      <c r="HF213" s="255"/>
      <c r="HG213" s="255"/>
      <c r="HH213" s="255"/>
      <c r="HI213" s="255"/>
      <c r="HJ213" s="255"/>
      <c r="HK213" s="255"/>
      <c r="HL213" s="255"/>
      <c r="HM213" s="255"/>
      <c r="HN213" s="255"/>
      <c r="HO213" s="255"/>
      <c r="HP213" s="255"/>
      <c r="HQ213" s="255"/>
      <c r="HR213" s="255"/>
      <c r="HS213" s="255"/>
      <c r="HT213" s="255"/>
      <c r="HU213" s="255"/>
      <c r="HV213" s="255"/>
      <c r="HW213" s="255"/>
      <c r="HX213" s="255"/>
      <c r="HY213" s="255"/>
      <c r="HZ213" s="255"/>
      <c r="IA213" s="255"/>
      <c r="IB213" s="255"/>
      <c r="IC213" s="255"/>
      <c r="ID213" s="255"/>
      <c r="IE213" s="255"/>
      <c r="IF213" s="255"/>
      <c r="IG213" s="255"/>
      <c r="IH213" s="255"/>
      <c r="II213" s="255"/>
      <c r="IJ213" s="255"/>
      <c r="IK213" s="255"/>
      <c r="IL213" s="255"/>
      <c r="IM213" s="255"/>
      <c r="IN213" s="255"/>
      <c r="IO213" s="255"/>
      <c r="IP213" s="255"/>
      <c r="IQ213" s="255"/>
      <c r="IR213" s="255"/>
      <c r="IS213" s="255"/>
      <c r="IT213" s="255"/>
      <c r="IU213" s="255"/>
      <c r="IV213" s="255"/>
      <c r="IW213" s="255"/>
      <c r="IX213" s="255"/>
      <c r="IY213" s="255"/>
      <c r="IZ213" s="255"/>
      <c r="JA213" s="255"/>
      <c r="JB213" s="255"/>
      <c r="JC213" s="255"/>
      <c r="JD213" s="255"/>
      <c r="JE213" s="255"/>
      <c r="JF213" s="255"/>
      <c r="JG213" s="255"/>
      <c r="JH213" s="255"/>
      <c r="JI213" s="255"/>
      <c r="JJ213" s="255"/>
      <c r="JK213" s="255"/>
      <c r="JL213" s="255"/>
      <c r="JM213" s="255"/>
      <c r="JN213" s="255"/>
      <c r="JO213" s="255"/>
      <c r="JP213" s="255"/>
      <c r="JQ213" s="255"/>
      <c r="JR213" s="255"/>
      <c r="JS213" s="255"/>
      <c r="JT213" s="255"/>
      <c r="JU213" s="255"/>
      <c r="JV213" s="255"/>
      <c r="JW213" s="255"/>
      <c r="JX213" s="255"/>
      <c r="JY213" s="255"/>
      <c r="JZ213" s="255"/>
      <c r="KA213" s="255"/>
      <c r="KB213" s="255"/>
      <c r="KC213" s="255"/>
      <c r="KD213" s="255"/>
      <c r="KE213" s="255"/>
      <c r="KF213" s="255"/>
      <c r="KG213" s="255"/>
      <c r="KH213" s="255"/>
      <c r="KI213" s="255"/>
      <c r="KJ213" s="255"/>
      <c r="KK213" s="255"/>
      <c r="KL213" s="255"/>
      <c r="KM213" s="255"/>
      <c r="KN213" s="255"/>
      <c r="KO213" s="255"/>
      <c r="KP213" s="255"/>
      <c r="KQ213" s="255"/>
      <c r="KR213" s="255"/>
      <c r="KS213" s="255"/>
      <c r="KT213" s="255"/>
      <c r="KU213" s="255"/>
      <c r="KV213" s="255"/>
      <c r="KW213" s="255"/>
      <c r="KX213" s="255"/>
      <c r="KY213" s="255"/>
      <c r="KZ213" s="255"/>
      <c r="LA213" s="255"/>
      <c r="LB213" s="255"/>
      <c r="LC213" s="255"/>
      <c r="LD213" s="255"/>
      <c r="LE213" s="255"/>
      <c r="LF213" s="255"/>
      <c r="LG213" s="255"/>
      <c r="LH213" s="255"/>
      <c r="LI213" s="255"/>
      <c r="LJ213" s="255"/>
      <c r="LK213" s="255"/>
      <c r="LL213" s="255"/>
      <c r="LM213" s="255"/>
      <c r="LN213" s="255"/>
      <c r="LO213" s="255"/>
      <c r="LP213" s="255"/>
      <c r="LQ213" s="255"/>
      <c r="LR213" s="255"/>
      <c r="LS213" s="255"/>
      <c r="LT213" s="255"/>
      <c r="LU213" s="255"/>
      <c r="LV213" s="255"/>
      <c r="LW213" s="255"/>
      <c r="LX213" s="255"/>
      <c r="LY213" s="255"/>
      <c r="LZ213" s="255"/>
      <c r="MA213" s="255"/>
      <c r="MB213" s="255"/>
      <c r="MC213" s="255"/>
      <c r="MD213" s="255"/>
      <c r="ME213" s="255"/>
      <c r="MF213" s="255"/>
      <c r="MG213" s="255"/>
      <c r="MH213" s="255"/>
      <c r="MI213" s="255"/>
      <c r="MJ213" s="255"/>
      <c r="MK213" s="255"/>
      <c r="ML213" s="255"/>
      <c r="MM213" s="255"/>
      <c r="MN213" s="255"/>
      <c r="MO213" s="255"/>
      <c r="MP213" s="255"/>
      <c r="MQ213" s="255"/>
      <c r="MR213" s="255"/>
      <c r="MS213" s="255"/>
      <c r="MT213" s="255"/>
      <c r="MU213" s="255"/>
      <c r="MV213" s="255"/>
      <c r="MW213" s="255"/>
      <c r="MX213" s="255"/>
      <c r="MY213" s="255"/>
      <c r="MZ213" s="255"/>
      <c r="NA213" s="255"/>
      <c r="NB213" s="255"/>
      <c r="NC213" s="255"/>
      <c r="ND213" s="255"/>
      <c r="NE213" s="255"/>
      <c r="NF213" s="255"/>
      <c r="NG213" s="255"/>
      <c r="NH213" s="255"/>
      <c r="NI213" s="255"/>
      <c r="NJ213" s="255"/>
      <c r="NK213" s="255"/>
      <c r="NL213" s="255"/>
      <c r="NM213" s="255"/>
      <c r="NN213" s="255"/>
      <c r="NO213" s="255"/>
      <c r="NP213" s="255"/>
      <c r="NQ213" s="255"/>
      <c r="NR213" s="255"/>
      <c r="NS213" s="255"/>
      <c r="NT213" s="255"/>
      <c r="NU213" s="255"/>
      <c r="NV213" s="255"/>
      <c r="NW213" s="255"/>
      <c r="NX213" s="255"/>
      <c r="NY213" s="255"/>
      <c r="NZ213" s="255"/>
      <c r="OA213" s="255"/>
      <c r="OB213" s="255"/>
      <c r="OC213" s="255"/>
      <c r="OD213" s="255"/>
      <c r="OE213" s="255"/>
      <c r="OF213" s="255"/>
      <c r="OG213" s="255"/>
      <c r="OH213" s="255"/>
      <c r="OI213" s="255"/>
      <c r="OJ213" s="255"/>
      <c r="OK213" s="255"/>
      <c r="OL213" s="255"/>
      <c r="OM213" s="255"/>
      <c r="ON213" s="255"/>
      <c r="OO213" s="255"/>
      <c r="OP213" s="255"/>
      <c r="OQ213" s="255"/>
      <c r="OR213" s="255"/>
      <c r="OS213" s="255"/>
      <c r="OT213" s="255"/>
      <c r="OU213" s="255"/>
      <c r="OV213" s="255"/>
      <c r="OW213" s="255"/>
      <c r="OX213" s="255"/>
      <c r="OY213" s="255"/>
      <c r="OZ213" s="255"/>
      <c r="PA213" s="255"/>
      <c r="PB213" s="255"/>
      <c r="PC213" s="255"/>
      <c r="PD213" s="255"/>
      <c r="PE213" s="255"/>
      <c r="PF213" s="255"/>
      <c r="PG213" s="255"/>
      <c r="PH213" s="255"/>
      <c r="PI213" s="255"/>
      <c r="PJ213" s="255"/>
      <c r="PK213" s="255"/>
      <c r="PL213" s="255"/>
      <c r="PM213" s="255"/>
      <c r="PN213" s="255"/>
      <c r="PO213" s="255"/>
      <c r="PP213" s="255"/>
      <c r="PQ213" s="255"/>
      <c r="PR213" s="255"/>
      <c r="PS213" s="255"/>
      <c r="PT213" s="255"/>
      <c r="PU213" s="255"/>
      <c r="PV213" s="255"/>
      <c r="PW213" s="255"/>
      <c r="PX213" s="255"/>
      <c r="PY213" s="255"/>
      <c r="PZ213" s="255"/>
      <c r="QA213" s="255"/>
      <c r="QB213" s="255"/>
      <c r="QC213" s="255"/>
      <c r="QD213" s="255"/>
      <c r="QE213" s="255"/>
      <c r="QF213" s="255"/>
      <c r="QG213" s="255"/>
      <c r="QH213" s="255"/>
      <c r="QI213" s="255"/>
      <c r="QJ213" s="255"/>
      <c r="QK213" s="255"/>
      <c r="QL213" s="255"/>
      <c r="QM213" s="255"/>
      <c r="QN213" s="255"/>
      <c r="QO213" s="255"/>
      <c r="QP213" s="255"/>
      <c r="QQ213" s="255"/>
      <c r="QR213" s="255"/>
      <c r="QS213" s="255"/>
      <c r="QT213" s="255"/>
      <c r="QU213" s="255"/>
      <c r="QV213" s="255"/>
      <c r="QW213" s="255"/>
      <c r="QX213" s="255"/>
      <c r="QY213" s="255"/>
      <c r="QZ213" s="255"/>
      <c r="RA213" s="255"/>
      <c r="RB213" s="255"/>
      <c r="RC213" s="255"/>
      <c r="RD213" s="255"/>
      <c r="RE213" s="255"/>
      <c r="RF213" s="255"/>
      <c r="RG213" s="255"/>
      <c r="RH213" s="255"/>
      <c r="RI213" s="255"/>
      <c r="RJ213" s="255"/>
      <c r="RK213" s="255"/>
      <c r="RL213" s="255"/>
      <c r="RM213" s="255"/>
      <c r="RN213" s="255"/>
      <c r="RO213" s="255"/>
      <c r="RP213" s="255"/>
      <c r="RQ213" s="255"/>
      <c r="RR213" s="255"/>
      <c r="RS213" s="255"/>
      <c r="RT213" s="255"/>
      <c r="RU213" s="255"/>
      <c r="RV213" s="255"/>
      <c r="RW213" s="255"/>
      <c r="RX213" s="255"/>
      <c r="RY213" s="255"/>
      <c r="RZ213" s="255"/>
      <c r="SA213" s="255"/>
      <c r="SB213" s="255"/>
      <c r="SC213" s="255"/>
      <c r="SD213" s="255"/>
      <c r="SE213" s="255"/>
      <c r="SF213" s="255"/>
      <c r="SG213" s="255"/>
      <c r="SH213" s="255"/>
      <c r="SI213" s="255"/>
      <c r="SJ213" s="255"/>
      <c r="SK213" s="255"/>
      <c r="SL213" s="255"/>
      <c r="SM213" s="255"/>
      <c r="SN213" s="255"/>
      <c r="SO213" s="255"/>
      <c r="SP213" s="255"/>
      <c r="SQ213" s="255"/>
      <c r="SR213" s="255"/>
      <c r="SS213" s="255"/>
      <c r="ST213" s="255"/>
      <c r="SU213" s="255"/>
      <c r="SV213" s="255"/>
      <c r="SW213" s="255"/>
      <c r="SX213" s="255"/>
      <c r="SY213" s="255"/>
      <c r="SZ213" s="255"/>
      <c r="TA213" s="255"/>
      <c r="TB213" s="255"/>
      <c r="TC213" s="255"/>
      <c r="TD213" s="255"/>
      <c r="TE213" s="255"/>
      <c r="TF213" s="255"/>
      <c r="TG213" s="255"/>
      <c r="TH213" s="255"/>
      <c r="TI213" s="255"/>
      <c r="TJ213" s="255"/>
      <c r="TK213" s="255"/>
      <c r="TL213" s="255"/>
      <c r="TM213" s="255"/>
      <c r="TN213" s="255"/>
      <c r="TO213" s="255"/>
      <c r="TP213" s="255"/>
      <c r="TQ213" s="255"/>
      <c r="TR213" s="255"/>
      <c r="TS213" s="255"/>
      <c r="TT213" s="255"/>
      <c r="TU213" s="255"/>
      <c r="TV213" s="255"/>
      <c r="TW213" s="255"/>
      <c r="TX213" s="255"/>
      <c r="TY213" s="255"/>
      <c r="TZ213" s="255"/>
      <c r="UA213" s="255"/>
      <c r="UB213" s="255"/>
      <c r="UC213" s="255"/>
      <c r="UD213" s="255"/>
      <c r="UE213" s="255"/>
      <c r="UF213" s="255"/>
      <c r="UG213" s="255"/>
      <c r="UH213" s="255"/>
      <c r="UI213" s="255"/>
      <c r="UJ213" s="255"/>
      <c r="UK213" s="255"/>
      <c r="UL213" s="255"/>
      <c r="UM213" s="255"/>
      <c r="UN213" s="255"/>
      <c r="UO213" s="255"/>
      <c r="UP213" s="255"/>
      <c r="UQ213" s="255"/>
      <c r="UR213" s="255"/>
      <c r="US213" s="255"/>
      <c r="UT213" s="255"/>
      <c r="UU213" s="255"/>
      <c r="UV213" s="255"/>
      <c r="UW213" s="255"/>
      <c r="UX213" s="255"/>
      <c r="UY213" s="255"/>
      <c r="UZ213" s="255"/>
      <c r="VA213" s="255"/>
      <c r="VB213" s="255"/>
      <c r="VC213" s="255"/>
      <c r="VD213" s="255"/>
      <c r="VE213" s="255"/>
      <c r="VF213" s="255"/>
      <c r="VG213" s="255"/>
      <c r="VH213" s="255"/>
      <c r="VI213" s="255"/>
      <c r="VJ213" s="255"/>
      <c r="VK213" s="255"/>
      <c r="VL213" s="255"/>
      <c r="VM213" s="255"/>
      <c r="VN213" s="255"/>
      <c r="VO213" s="255"/>
      <c r="VP213" s="255"/>
      <c r="VQ213" s="255"/>
      <c r="VR213" s="255"/>
      <c r="VS213" s="255"/>
      <c r="VT213" s="255"/>
      <c r="VU213" s="255"/>
      <c r="VV213" s="255"/>
      <c r="VW213" s="255"/>
      <c r="VX213" s="255"/>
      <c r="VY213" s="255"/>
      <c r="VZ213" s="255"/>
      <c r="WA213" s="255"/>
      <c r="WB213" s="255"/>
      <c r="WC213" s="255"/>
      <c r="WD213" s="255"/>
      <c r="WE213" s="255"/>
      <c r="WF213" s="255"/>
      <c r="WG213" s="255"/>
      <c r="WH213" s="255"/>
      <c r="WI213" s="255"/>
      <c r="WJ213" s="255"/>
      <c r="WK213" s="255"/>
      <c r="WL213" s="255"/>
      <c r="WM213" s="255"/>
      <c r="WN213" s="255"/>
      <c r="WO213" s="255"/>
      <c r="WP213" s="255"/>
      <c r="WQ213" s="255"/>
      <c r="WR213" s="255"/>
      <c r="WS213" s="255"/>
      <c r="WT213" s="255"/>
      <c r="WU213" s="255"/>
      <c r="WV213" s="255"/>
      <c r="WW213" s="255"/>
      <c r="WX213" s="255"/>
      <c r="WY213" s="255"/>
      <c r="WZ213" s="255"/>
      <c r="XA213" s="255"/>
      <c r="XB213" s="255"/>
      <c r="XC213" s="255"/>
      <c r="XD213" s="255"/>
      <c r="XE213" s="255"/>
      <c r="XF213" s="255"/>
      <c r="XG213" s="255"/>
      <c r="XH213" s="255"/>
      <c r="XI213" s="255"/>
      <c r="XJ213" s="255"/>
      <c r="XK213" s="255"/>
      <c r="XL213" s="255"/>
      <c r="XM213" s="255"/>
      <c r="XN213" s="255"/>
      <c r="XO213" s="255"/>
      <c r="XP213" s="255"/>
      <c r="XQ213" s="255"/>
      <c r="XR213" s="255"/>
      <c r="XS213" s="255"/>
      <c r="XT213" s="255"/>
      <c r="XU213" s="255"/>
      <c r="XV213" s="255"/>
      <c r="XW213" s="255"/>
      <c r="XX213" s="255"/>
      <c r="XY213" s="255"/>
      <c r="XZ213" s="255"/>
      <c r="YA213" s="255"/>
      <c r="YB213" s="255"/>
      <c r="YC213" s="255"/>
      <c r="YD213" s="255"/>
      <c r="YE213" s="255"/>
      <c r="YF213" s="255"/>
      <c r="YG213" s="255"/>
      <c r="YH213" s="255"/>
      <c r="YI213" s="255"/>
      <c r="YJ213" s="255"/>
      <c r="YK213" s="255"/>
      <c r="YL213" s="255"/>
      <c r="YM213" s="255"/>
      <c r="YN213" s="255"/>
      <c r="YO213" s="255"/>
      <c r="YP213" s="255"/>
      <c r="YQ213" s="255"/>
      <c r="YR213" s="255"/>
      <c r="YS213" s="255"/>
      <c r="YT213" s="255"/>
      <c r="YU213" s="255"/>
      <c r="YV213" s="255"/>
      <c r="YW213" s="255"/>
      <c r="YX213" s="255"/>
      <c r="YY213" s="255"/>
      <c r="YZ213" s="255"/>
      <c r="ZA213" s="255"/>
      <c r="ZB213" s="255"/>
      <c r="ZC213" s="255"/>
      <c r="ZD213" s="255"/>
      <c r="ZE213" s="255"/>
      <c r="ZF213" s="255"/>
      <c r="ZG213" s="255"/>
      <c r="ZH213" s="255"/>
      <c r="ZI213" s="255"/>
      <c r="ZJ213" s="255"/>
      <c r="ZK213" s="255"/>
      <c r="ZL213" s="255"/>
      <c r="ZM213" s="255"/>
      <c r="ZN213" s="255"/>
      <c r="ZO213" s="255"/>
      <c r="ZP213" s="255"/>
      <c r="ZQ213" s="255"/>
      <c r="ZR213" s="255"/>
      <c r="ZS213" s="255"/>
      <c r="ZT213" s="255"/>
      <c r="ZU213" s="255"/>
      <c r="ZV213" s="255"/>
      <c r="ZW213" s="255"/>
      <c r="ZX213" s="255"/>
      <c r="ZY213" s="255"/>
      <c r="ZZ213" s="255"/>
      <c r="AAA213" s="255"/>
      <c r="AAB213" s="255"/>
      <c r="AAC213" s="255"/>
      <c r="AAD213" s="255"/>
      <c r="AAE213" s="255"/>
      <c r="AAF213" s="255"/>
      <c r="AAG213" s="255"/>
      <c r="AAH213" s="255"/>
      <c r="AAI213" s="255"/>
      <c r="AAJ213" s="255"/>
      <c r="AAK213" s="255"/>
      <c r="AAL213" s="255"/>
      <c r="AAM213" s="255"/>
      <c r="AAN213" s="255"/>
      <c r="AAO213" s="255"/>
      <c r="AAP213" s="255"/>
      <c r="AAQ213" s="255"/>
      <c r="AAR213" s="255"/>
      <c r="AAS213" s="255"/>
      <c r="AAT213" s="255"/>
      <c r="AAU213" s="255"/>
      <c r="AAV213" s="255"/>
      <c r="AAW213" s="255"/>
      <c r="AAX213" s="255"/>
      <c r="AAY213" s="255"/>
      <c r="AAZ213" s="255"/>
      <c r="ABA213" s="255"/>
      <c r="ABB213" s="255"/>
      <c r="ABC213" s="255"/>
      <c r="ABD213" s="255"/>
      <c r="ABE213" s="255"/>
      <c r="ABF213" s="255"/>
      <c r="ABG213" s="255"/>
      <c r="ABH213" s="255"/>
      <c r="ABI213" s="255"/>
      <c r="ABJ213" s="255"/>
      <c r="ABK213" s="255"/>
      <c r="ABL213" s="255"/>
      <c r="ABM213" s="255"/>
      <c r="ABN213" s="255"/>
      <c r="ABO213" s="255"/>
      <c r="ABP213" s="255"/>
      <c r="ABQ213" s="255"/>
      <c r="ABR213" s="255"/>
      <c r="ABS213" s="255"/>
      <c r="ABT213" s="255"/>
      <c r="ABU213" s="255"/>
      <c r="ABV213" s="255"/>
      <c r="ABW213" s="255"/>
      <c r="ABX213" s="255"/>
      <c r="ABY213" s="255"/>
      <c r="ABZ213" s="255"/>
      <c r="ACA213" s="255"/>
      <c r="ACB213" s="255"/>
      <c r="ACC213" s="255"/>
      <c r="ACD213" s="255"/>
      <c r="ACE213" s="255"/>
      <c r="ACF213" s="255"/>
      <c r="ACG213" s="255"/>
      <c r="ACH213" s="255"/>
      <c r="ACI213" s="255"/>
      <c r="ACJ213" s="255"/>
      <c r="ACK213" s="255"/>
      <c r="ACL213" s="255"/>
      <c r="ACM213" s="255"/>
      <c r="ACN213" s="255"/>
      <c r="ACO213" s="255"/>
      <c r="ACP213" s="255"/>
      <c r="ACQ213" s="255"/>
      <c r="ACR213" s="255"/>
      <c r="ACS213" s="255"/>
      <c r="ACT213" s="255"/>
      <c r="ACU213" s="255"/>
      <c r="ACV213" s="255"/>
      <c r="ACW213" s="255"/>
      <c r="ACX213" s="255"/>
      <c r="ACY213" s="255"/>
      <c r="ACZ213" s="255"/>
      <c r="ADA213" s="255"/>
      <c r="ADB213" s="255"/>
      <c r="ADC213" s="255"/>
      <c r="ADD213" s="255"/>
      <c r="ADE213" s="255"/>
      <c r="ADF213" s="255"/>
      <c r="ADG213" s="255"/>
      <c r="ADH213" s="255"/>
      <c r="ADI213" s="255"/>
      <c r="ADJ213" s="255"/>
      <c r="ADK213" s="255"/>
      <c r="ADL213" s="255"/>
      <c r="ADM213" s="255"/>
      <c r="ADN213" s="255"/>
      <c r="ADO213" s="255"/>
      <c r="ADP213" s="255"/>
      <c r="ADQ213" s="255"/>
      <c r="ADR213" s="255"/>
      <c r="ADS213" s="255"/>
      <c r="ADT213" s="255"/>
      <c r="ADU213" s="255"/>
      <c r="ADV213" s="255"/>
      <c r="ADW213" s="255"/>
      <c r="ADX213" s="255"/>
      <c r="ADY213" s="255"/>
      <c r="ADZ213" s="255"/>
      <c r="AEA213" s="255"/>
      <c r="AEB213" s="255"/>
      <c r="AEC213" s="255"/>
      <c r="AED213" s="255"/>
      <c r="AEE213" s="255"/>
      <c r="AEF213" s="255"/>
      <c r="AEG213" s="255"/>
      <c r="AEH213" s="255"/>
      <c r="AEI213" s="255"/>
      <c r="AEJ213" s="255"/>
      <c r="AEK213" s="255"/>
      <c r="AEL213" s="255"/>
      <c r="AEM213" s="255"/>
      <c r="AEN213" s="255"/>
      <c r="AEO213" s="255"/>
      <c r="AEP213" s="255"/>
      <c r="AEQ213" s="255"/>
      <c r="AER213" s="255"/>
      <c r="AES213" s="255"/>
      <c r="AET213" s="255"/>
      <c r="AEU213" s="255"/>
      <c r="AEV213" s="255"/>
      <c r="AEW213" s="255"/>
      <c r="AEX213" s="255"/>
      <c r="AEY213" s="255"/>
      <c r="AEZ213" s="255"/>
      <c r="AFA213" s="255"/>
      <c r="AFB213" s="255"/>
      <c r="AFC213" s="255"/>
      <c r="AFD213" s="255"/>
      <c r="AFE213" s="255"/>
      <c r="AFF213" s="255"/>
      <c r="AFG213" s="255"/>
      <c r="AFH213" s="255"/>
      <c r="AFI213" s="255"/>
      <c r="AFJ213" s="255"/>
      <c r="AFK213" s="255"/>
      <c r="AFL213" s="255"/>
      <c r="AFM213" s="255"/>
      <c r="AFN213" s="255"/>
      <c r="AFO213" s="255"/>
      <c r="AFP213" s="255"/>
      <c r="AFQ213" s="255"/>
      <c r="AFR213" s="255"/>
      <c r="AFS213" s="255"/>
      <c r="AFT213" s="255"/>
      <c r="AFU213" s="255"/>
      <c r="AFV213" s="255"/>
      <c r="AFW213" s="255"/>
      <c r="AFX213" s="255"/>
      <c r="AFY213" s="255"/>
      <c r="AFZ213" s="255"/>
      <c r="AGA213" s="255"/>
      <c r="AGB213" s="255"/>
      <c r="AGC213" s="255"/>
      <c r="AGD213" s="255"/>
      <c r="AGE213" s="255"/>
      <c r="AGF213" s="255"/>
      <c r="AGG213" s="255"/>
      <c r="AGH213" s="255"/>
      <c r="AGI213" s="255"/>
      <c r="AGJ213" s="255"/>
      <c r="AGK213" s="255"/>
      <c r="AGL213" s="255"/>
      <c r="AGM213" s="255"/>
      <c r="AGN213" s="255"/>
      <c r="AGO213" s="255"/>
      <c r="AGP213" s="255"/>
      <c r="AGQ213" s="255"/>
      <c r="AGR213" s="255"/>
      <c r="AGS213" s="255"/>
      <c r="AGT213" s="255"/>
      <c r="AGU213" s="255"/>
      <c r="AGV213" s="255"/>
      <c r="AGW213" s="255"/>
      <c r="AGX213" s="255"/>
      <c r="AGY213" s="255"/>
      <c r="AGZ213" s="255"/>
      <c r="AHA213" s="255"/>
      <c r="AHB213" s="255"/>
      <c r="AHC213" s="255"/>
      <c r="AHD213" s="255"/>
      <c r="AHE213" s="255"/>
      <c r="AHF213" s="255"/>
      <c r="AHG213" s="255"/>
      <c r="AHH213" s="255"/>
      <c r="AHI213" s="255"/>
      <c r="AHJ213" s="255"/>
      <c r="AHK213" s="255"/>
      <c r="AHL213" s="255"/>
      <c r="AHM213" s="255"/>
      <c r="AHN213" s="255"/>
      <c r="AHO213" s="255"/>
      <c r="AHP213" s="255"/>
      <c r="AHQ213" s="255"/>
      <c r="AHR213" s="255"/>
      <c r="AHS213" s="255"/>
      <c r="AHT213" s="255"/>
      <c r="AHU213" s="255"/>
      <c r="AHV213" s="255"/>
      <c r="AHW213" s="255"/>
      <c r="AHX213" s="255"/>
      <c r="AHY213" s="255"/>
      <c r="AHZ213" s="255"/>
      <c r="AIA213" s="255"/>
      <c r="AIB213" s="255"/>
      <c r="AIC213" s="255"/>
      <c r="AID213" s="255"/>
      <c r="AIE213" s="255"/>
      <c r="AIF213" s="255"/>
      <c r="AIG213" s="255"/>
      <c r="AIH213" s="255"/>
      <c r="AII213" s="255"/>
      <c r="AIJ213" s="255"/>
      <c r="AIK213" s="255"/>
      <c r="AIL213" s="255"/>
      <c r="AIM213" s="255"/>
      <c r="AIN213" s="255"/>
      <c r="AIO213" s="255"/>
      <c r="AIP213" s="255"/>
      <c r="AIQ213" s="255"/>
      <c r="AIR213" s="255"/>
      <c r="AIS213" s="255"/>
      <c r="AIT213" s="255"/>
      <c r="AIU213" s="255"/>
      <c r="AIV213" s="255"/>
      <c r="AIW213" s="255"/>
      <c r="AIX213" s="255"/>
      <c r="AIY213" s="255"/>
      <c r="AIZ213" s="255"/>
      <c r="AJA213" s="255"/>
      <c r="AJB213" s="255"/>
      <c r="AJC213" s="255"/>
      <c r="AJD213" s="255"/>
      <c r="AJE213" s="255"/>
      <c r="AJF213" s="255"/>
      <c r="AJG213" s="255"/>
      <c r="AJH213" s="255"/>
      <c r="AJI213" s="255"/>
      <c r="AJJ213" s="255"/>
      <c r="AJK213" s="255"/>
      <c r="AJL213" s="255"/>
      <c r="AJM213" s="255"/>
      <c r="AJN213" s="255"/>
      <c r="AJO213" s="255"/>
      <c r="AJP213" s="255"/>
      <c r="AJQ213" s="255"/>
      <c r="AJR213" s="255"/>
      <c r="AJS213" s="255"/>
      <c r="AJT213" s="255"/>
      <c r="AJU213" s="255"/>
      <c r="AJV213" s="255"/>
      <c r="AJW213" s="255"/>
      <c r="AJX213" s="255"/>
      <c r="AJY213" s="255"/>
      <c r="AJZ213" s="255"/>
      <c r="AKA213" s="255"/>
      <c r="AKB213" s="255"/>
      <c r="AKC213" s="255"/>
      <c r="AKD213" s="255"/>
      <c r="AKE213" s="255"/>
      <c r="AKF213" s="255"/>
      <c r="AKG213" s="255"/>
      <c r="AKH213" s="255"/>
      <c r="AKI213" s="255"/>
      <c r="AKJ213" s="255"/>
      <c r="AKK213" s="255"/>
      <c r="AKL213" s="255"/>
      <c r="AKM213" s="255"/>
      <c r="AKN213" s="255"/>
      <c r="AKO213" s="255"/>
      <c r="AKP213" s="255"/>
      <c r="AKQ213" s="255"/>
      <c r="AKR213" s="255"/>
      <c r="AKS213" s="255"/>
      <c r="AKT213" s="255"/>
      <c r="AKU213" s="255"/>
      <c r="AKV213" s="255"/>
      <c r="AKW213" s="255"/>
      <c r="AKX213" s="255"/>
      <c r="AKY213" s="255"/>
      <c r="AKZ213" s="255"/>
      <c r="ALA213" s="255"/>
      <c r="ALB213" s="255"/>
      <c r="ALC213" s="255"/>
      <c r="ALD213" s="255"/>
      <c r="ALE213" s="255"/>
      <c r="ALF213" s="255"/>
      <c r="ALG213" s="255"/>
      <c r="ALH213" s="255"/>
      <c r="ALI213" s="255"/>
      <c r="ALJ213" s="255"/>
      <c r="ALK213" s="255"/>
      <c r="ALL213" s="255"/>
      <c r="ALM213" s="255"/>
      <c r="ALN213" s="255"/>
      <c r="ALO213" s="255"/>
      <c r="ALP213" s="255"/>
      <c r="ALQ213" s="255"/>
      <c r="ALR213" s="255"/>
      <c r="ALS213" s="255"/>
      <c r="ALT213" s="255"/>
      <c r="ALU213" s="255"/>
      <c r="ALV213" s="255"/>
      <c r="ALW213" s="255"/>
      <c r="ALX213" s="255"/>
      <c r="ALY213" s="255"/>
      <c r="ALZ213" s="255"/>
      <c r="AMA213" s="255"/>
      <c r="AMB213" s="255"/>
      <c r="AMC213" s="255"/>
      <c r="AMD213" s="255"/>
      <c r="AME213" s="255"/>
      <c r="AMF213" s="255"/>
      <c r="AMG213" s="255"/>
      <c r="AMH213" s="255"/>
      <c r="AMI213" s="255"/>
      <c r="AMJ213" s="255"/>
      <c r="AMK213" s="255"/>
      <c r="AML213" s="255"/>
      <c r="AMM213" s="255"/>
      <c r="AMN213" s="255"/>
      <c r="AMO213" s="255"/>
      <c r="AMP213" s="255"/>
      <c r="AMQ213" s="255"/>
      <c r="AMR213" s="255"/>
      <c r="AMS213" s="255"/>
      <c r="AMT213" s="255"/>
      <c r="AMU213" s="255"/>
      <c r="AMV213" s="255"/>
      <c r="AMW213" s="255"/>
      <c r="AMX213" s="255"/>
      <c r="AMY213" s="255"/>
      <c r="AMZ213" s="255"/>
      <c r="ANA213" s="255"/>
      <c r="ANB213" s="255"/>
      <c r="ANC213" s="255"/>
      <c r="AND213" s="255"/>
      <c r="ANE213" s="255"/>
      <c r="ANF213" s="255"/>
      <c r="ANG213" s="255"/>
      <c r="ANH213" s="255"/>
      <c r="ANI213" s="255"/>
      <c r="ANJ213" s="255"/>
      <c r="ANK213" s="255"/>
      <c r="ANL213" s="255"/>
      <c r="ANM213" s="255"/>
      <c r="ANN213" s="255"/>
      <c r="ANO213" s="255"/>
      <c r="ANP213" s="255"/>
      <c r="ANQ213" s="255"/>
      <c r="ANR213" s="255"/>
      <c r="ANS213" s="255"/>
      <c r="ANT213" s="255"/>
      <c r="ANU213" s="255"/>
      <c r="ANV213" s="255"/>
      <c r="ANW213" s="255"/>
      <c r="ANX213" s="255"/>
      <c r="ANY213" s="255"/>
      <c r="ANZ213" s="255"/>
      <c r="AOA213" s="255"/>
      <c r="AOB213" s="255"/>
      <c r="AOC213" s="255"/>
      <c r="AOD213" s="255"/>
      <c r="AOE213" s="255"/>
      <c r="AOF213" s="255"/>
      <c r="AOG213" s="255"/>
      <c r="AOH213" s="255"/>
      <c r="AOI213" s="255"/>
      <c r="AOJ213" s="255"/>
      <c r="AOK213" s="255"/>
      <c r="AOL213" s="255"/>
      <c r="AOM213" s="255"/>
      <c r="AON213" s="255"/>
      <c r="AOO213" s="255"/>
      <c r="AOP213" s="255"/>
      <c r="AOQ213" s="255"/>
      <c r="AOR213" s="255"/>
      <c r="AOS213" s="255"/>
      <c r="AOT213" s="255"/>
      <c r="AOU213" s="255"/>
      <c r="AOV213" s="255"/>
      <c r="AOW213" s="255"/>
      <c r="AOX213" s="255"/>
      <c r="AOY213" s="255"/>
      <c r="AOZ213" s="255"/>
      <c r="APA213" s="255"/>
      <c r="APB213" s="255"/>
      <c r="APC213" s="255"/>
      <c r="APD213" s="255"/>
      <c r="APE213" s="255"/>
      <c r="APF213" s="255"/>
      <c r="APG213" s="255"/>
      <c r="APH213" s="255"/>
      <c r="API213" s="255"/>
      <c r="APJ213" s="255"/>
      <c r="APK213" s="255"/>
      <c r="APL213" s="255"/>
      <c r="APM213" s="255"/>
      <c r="APN213" s="255"/>
      <c r="APO213" s="255"/>
      <c r="APP213" s="255"/>
      <c r="APQ213" s="255"/>
      <c r="APR213" s="255"/>
      <c r="APS213" s="255"/>
      <c r="APT213" s="255"/>
      <c r="APU213" s="255"/>
      <c r="APV213" s="255"/>
      <c r="APW213" s="255"/>
      <c r="APX213" s="255"/>
      <c r="APY213" s="255"/>
      <c r="APZ213" s="255"/>
      <c r="AQA213" s="255"/>
      <c r="AQB213" s="255"/>
      <c r="AQC213" s="255"/>
      <c r="AQD213" s="255"/>
      <c r="AQE213" s="255"/>
      <c r="AQF213" s="255"/>
      <c r="AQG213" s="255"/>
      <c r="AQH213" s="255"/>
      <c r="AQI213" s="255"/>
      <c r="AQJ213" s="255"/>
      <c r="AQK213" s="255"/>
      <c r="AQL213" s="255"/>
      <c r="AQM213" s="255"/>
      <c r="AQN213" s="255"/>
      <c r="AQO213" s="255"/>
      <c r="AQP213" s="255"/>
      <c r="AQQ213" s="255"/>
      <c r="AQR213" s="255"/>
      <c r="AQS213" s="255"/>
      <c r="AQT213" s="255"/>
      <c r="AQU213" s="255"/>
      <c r="AQV213" s="255"/>
      <c r="AQW213" s="255"/>
      <c r="AQX213" s="255"/>
      <c r="AQY213" s="255"/>
      <c r="AQZ213" s="255"/>
      <c r="ARA213" s="255"/>
      <c r="ARB213" s="255"/>
      <c r="ARC213" s="255"/>
      <c r="ARD213" s="255"/>
      <c r="ARE213" s="255"/>
      <c r="ARF213" s="255"/>
      <c r="ARG213" s="255"/>
      <c r="ARH213" s="255"/>
      <c r="ARI213" s="255"/>
      <c r="ARJ213" s="255"/>
      <c r="ARK213" s="255"/>
      <c r="ARL213" s="255"/>
      <c r="ARM213" s="255"/>
      <c r="ARN213" s="255"/>
      <c r="ARO213" s="255"/>
      <c r="ARP213" s="255"/>
      <c r="ARQ213" s="255"/>
      <c r="ARR213" s="255"/>
      <c r="ARS213" s="255"/>
      <c r="ART213" s="255"/>
      <c r="ARU213" s="255"/>
      <c r="ARV213" s="255"/>
      <c r="ARW213" s="255"/>
      <c r="ARX213" s="255"/>
      <c r="ARY213" s="255"/>
      <c r="ARZ213" s="255"/>
      <c r="ASA213" s="255"/>
      <c r="ASB213" s="255"/>
      <c r="ASC213" s="255"/>
      <c r="ASD213" s="255"/>
      <c r="ASE213" s="255"/>
      <c r="ASF213" s="255"/>
      <c r="ASG213" s="255"/>
      <c r="ASH213" s="255"/>
      <c r="ASI213" s="255"/>
      <c r="ASJ213" s="255"/>
      <c r="ASK213" s="255"/>
      <c r="ASL213" s="255"/>
      <c r="ASM213" s="255"/>
      <c r="ASN213" s="255"/>
      <c r="ASO213" s="255"/>
      <c r="ASP213" s="255"/>
      <c r="ASQ213" s="255"/>
      <c r="ASR213" s="255"/>
      <c r="ASS213" s="255"/>
      <c r="AST213" s="255"/>
      <c r="ASU213" s="255"/>
      <c r="ASV213" s="255"/>
      <c r="ASW213" s="255"/>
      <c r="ASX213" s="255"/>
      <c r="ASY213" s="255"/>
      <c r="ASZ213" s="255"/>
      <c r="ATA213" s="255"/>
      <c r="ATB213" s="255"/>
      <c r="ATC213" s="255"/>
      <c r="ATD213" s="255"/>
      <c r="ATE213" s="255"/>
      <c r="ATF213" s="255"/>
      <c r="ATG213" s="255"/>
      <c r="ATH213" s="255"/>
      <c r="ATI213" s="255"/>
      <c r="ATJ213" s="255"/>
      <c r="ATK213" s="255"/>
      <c r="ATL213" s="255"/>
      <c r="ATM213" s="255"/>
      <c r="ATN213" s="255"/>
      <c r="ATO213" s="255"/>
      <c r="ATP213" s="255"/>
      <c r="ATQ213" s="255"/>
      <c r="ATR213" s="255"/>
      <c r="ATS213" s="255"/>
      <c r="ATT213" s="255"/>
      <c r="ATU213" s="255"/>
      <c r="ATV213" s="255"/>
      <c r="ATW213" s="255"/>
      <c r="ATX213" s="255"/>
      <c r="ATY213" s="255"/>
      <c r="ATZ213" s="255"/>
      <c r="AUA213" s="255"/>
      <c r="AUB213" s="255"/>
      <c r="AUC213" s="255"/>
      <c r="AUD213" s="255"/>
      <c r="AUE213" s="255"/>
      <c r="AUF213" s="255"/>
      <c r="AUG213" s="255"/>
      <c r="AUH213" s="255"/>
      <c r="AUI213" s="255"/>
      <c r="AUJ213" s="255"/>
      <c r="AUK213" s="255"/>
      <c r="AUL213" s="255"/>
      <c r="AUM213" s="255"/>
      <c r="AUN213" s="255"/>
      <c r="AUO213" s="255"/>
      <c r="AUP213" s="255"/>
      <c r="AUQ213" s="255"/>
      <c r="AUR213" s="255"/>
      <c r="AUS213" s="255"/>
      <c r="AUT213" s="255"/>
      <c r="AUU213" s="255"/>
      <c r="AUV213" s="255"/>
      <c r="AUW213" s="255"/>
      <c r="AUX213" s="255"/>
      <c r="AUY213" s="255"/>
      <c r="AUZ213" s="255"/>
      <c r="AVA213" s="255"/>
      <c r="AVB213" s="255"/>
      <c r="AVC213" s="255"/>
      <c r="AVD213" s="255"/>
      <c r="AVE213" s="255"/>
      <c r="AVF213" s="255"/>
      <c r="AVG213" s="255"/>
      <c r="AVH213" s="255"/>
      <c r="AVI213" s="255"/>
      <c r="AVJ213" s="255"/>
      <c r="AVK213" s="255"/>
      <c r="AVL213" s="255"/>
      <c r="AVM213" s="255"/>
      <c r="AVN213" s="255"/>
      <c r="AVO213" s="255"/>
      <c r="AVP213" s="255"/>
      <c r="AVQ213" s="255"/>
      <c r="AVR213" s="255"/>
      <c r="AVS213" s="255"/>
      <c r="AVT213" s="255"/>
      <c r="AVU213" s="255"/>
      <c r="AVV213" s="255"/>
      <c r="AVW213" s="255"/>
      <c r="AVX213" s="255"/>
      <c r="AVY213" s="255"/>
      <c r="AVZ213" s="255"/>
      <c r="AWA213" s="255"/>
      <c r="AWB213" s="255"/>
      <c r="AWC213" s="255"/>
      <c r="AWD213" s="255"/>
      <c r="AWE213" s="255"/>
      <c r="AWF213" s="255"/>
      <c r="AWG213" s="255"/>
      <c r="AWH213" s="255"/>
      <c r="AWI213" s="255"/>
      <c r="AWJ213" s="255"/>
      <c r="AWK213" s="255"/>
      <c r="AWL213" s="255"/>
      <c r="AWM213" s="255"/>
      <c r="AWN213" s="255"/>
      <c r="AWO213" s="255"/>
      <c r="AWP213" s="255"/>
      <c r="AWQ213" s="255"/>
      <c r="AWR213" s="255"/>
      <c r="AWS213" s="255"/>
      <c r="AWT213" s="255"/>
      <c r="AWU213" s="255"/>
      <c r="AWV213" s="255"/>
      <c r="AWW213" s="255"/>
      <c r="AWX213" s="255"/>
      <c r="AWY213" s="255"/>
      <c r="AWZ213" s="255"/>
      <c r="AXA213" s="255"/>
      <c r="AXB213" s="255"/>
      <c r="AXC213" s="255"/>
      <c r="AXD213" s="255"/>
      <c r="AXE213" s="255"/>
      <c r="AXF213" s="255"/>
      <c r="AXG213" s="255"/>
      <c r="AXH213" s="255"/>
      <c r="AXI213" s="255"/>
      <c r="AXJ213" s="255"/>
      <c r="AXK213" s="255"/>
      <c r="AXL213" s="255"/>
      <c r="AXM213" s="255"/>
      <c r="AXN213" s="255"/>
      <c r="AXO213" s="255"/>
      <c r="AXP213" s="255"/>
      <c r="AXQ213" s="255"/>
      <c r="AXR213" s="255"/>
      <c r="AXS213" s="255"/>
      <c r="AXT213" s="255"/>
      <c r="AXU213" s="255"/>
      <c r="AXV213" s="255"/>
      <c r="AXW213" s="255"/>
      <c r="AXX213" s="255"/>
      <c r="AXY213" s="255"/>
      <c r="AXZ213" s="255"/>
      <c r="AYA213" s="255"/>
      <c r="AYB213" s="255"/>
      <c r="AYC213" s="255"/>
      <c r="AYD213" s="255"/>
      <c r="AYE213" s="255"/>
      <c r="AYF213" s="255"/>
      <c r="AYG213" s="255"/>
      <c r="AYH213" s="255"/>
      <c r="AYI213" s="255"/>
      <c r="AYJ213" s="255"/>
      <c r="AYK213" s="255"/>
      <c r="AYL213" s="255"/>
      <c r="AYM213" s="255"/>
      <c r="AYN213" s="255"/>
      <c r="AYO213" s="255"/>
      <c r="AYP213" s="255"/>
      <c r="AYQ213" s="255"/>
      <c r="AYR213" s="255"/>
      <c r="AYS213" s="255"/>
      <c r="AYT213" s="255"/>
      <c r="AYU213" s="255"/>
      <c r="AYV213" s="255"/>
      <c r="AYW213" s="255"/>
      <c r="AYX213" s="255"/>
      <c r="AYY213" s="255"/>
      <c r="AYZ213" s="255"/>
      <c r="AZA213" s="255"/>
      <c r="AZB213" s="255"/>
      <c r="AZC213" s="255"/>
      <c r="AZD213" s="255"/>
      <c r="AZE213" s="255"/>
      <c r="AZF213" s="255"/>
      <c r="AZG213" s="255"/>
      <c r="AZH213" s="255"/>
      <c r="AZI213" s="255"/>
      <c r="AZJ213" s="255"/>
      <c r="AZK213" s="255"/>
      <c r="AZL213" s="255"/>
      <c r="AZM213" s="255"/>
      <c r="AZN213" s="255"/>
      <c r="AZO213" s="255"/>
      <c r="AZP213" s="255"/>
      <c r="AZQ213" s="255"/>
      <c r="AZR213" s="255"/>
      <c r="AZS213" s="255"/>
      <c r="AZT213" s="255"/>
      <c r="AZU213" s="255"/>
      <c r="AZV213" s="255"/>
      <c r="AZW213" s="255"/>
      <c r="AZX213" s="255"/>
      <c r="AZY213" s="255"/>
      <c r="AZZ213" s="255"/>
      <c r="BAA213" s="255"/>
      <c r="BAB213" s="255"/>
      <c r="BAC213" s="255"/>
      <c r="BAD213" s="255"/>
      <c r="BAE213" s="255"/>
      <c r="BAF213" s="255"/>
      <c r="BAG213" s="255"/>
      <c r="BAH213" s="255"/>
      <c r="BAI213" s="255"/>
      <c r="BAJ213" s="255"/>
      <c r="BAK213" s="255"/>
      <c r="BAL213" s="255"/>
      <c r="BAM213" s="255"/>
      <c r="BAN213" s="255"/>
      <c r="BAO213" s="255"/>
      <c r="BAP213" s="255"/>
      <c r="BAQ213" s="255"/>
      <c r="BAR213" s="255"/>
      <c r="BAS213" s="255"/>
      <c r="BAT213" s="255"/>
      <c r="BAU213" s="255"/>
      <c r="BAV213" s="255"/>
      <c r="BAW213" s="255"/>
      <c r="BAX213" s="255"/>
      <c r="BAY213" s="255"/>
      <c r="BAZ213" s="255"/>
      <c r="BBA213" s="255"/>
      <c r="BBB213" s="255"/>
      <c r="BBC213" s="255"/>
      <c r="BBD213" s="255"/>
      <c r="BBE213" s="255"/>
      <c r="BBF213" s="255"/>
      <c r="BBG213" s="255"/>
      <c r="BBH213" s="255"/>
      <c r="BBI213" s="255"/>
      <c r="BBJ213" s="255"/>
      <c r="BBK213" s="255"/>
      <c r="BBL213" s="255"/>
      <c r="BBM213" s="255"/>
      <c r="BBN213" s="255"/>
      <c r="BBO213" s="255"/>
      <c r="BBP213" s="255"/>
      <c r="BBQ213" s="255"/>
      <c r="BBR213" s="255"/>
      <c r="BBS213" s="255"/>
      <c r="BBT213" s="255"/>
      <c r="BBU213" s="255"/>
      <c r="BBV213" s="255"/>
      <c r="BBW213" s="255"/>
      <c r="BBX213" s="255"/>
      <c r="BBY213" s="255"/>
      <c r="BBZ213" s="255"/>
      <c r="BCA213" s="255"/>
      <c r="BCB213" s="255"/>
      <c r="BCC213" s="255"/>
      <c r="BCD213" s="255"/>
      <c r="BCE213" s="255"/>
      <c r="BCF213" s="255"/>
      <c r="BCG213" s="255"/>
      <c r="BCH213" s="255"/>
      <c r="BCI213" s="255"/>
      <c r="BCJ213" s="255"/>
      <c r="BCK213" s="255"/>
      <c r="BCL213" s="255"/>
      <c r="BCM213" s="255"/>
      <c r="BCN213" s="255"/>
      <c r="BCO213" s="255"/>
      <c r="BCP213" s="255"/>
      <c r="BCQ213" s="255"/>
      <c r="BCR213" s="255"/>
      <c r="BCS213" s="255"/>
      <c r="BCT213" s="255"/>
      <c r="BCU213" s="255"/>
      <c r="BCV213" s="255"/>
      <c r="BCW213" s="255"/>
      <c r="BCX213" s="255"/>
      <c r="BCY213" s="255"/>
      <c r="BCZ213" s="255"/>
      <c r="BDA213" s="255"/>
      <c r="BDB213" s="255"/>
      <c r="BDC213" s="255"/>
      <c r="BDD213" s="255"/>
      <c r="BDE213" s="255"/>
      <c r="BDF213" s="255"/>
      <c r="BDG213" s="255"/>
      <c r="BDH213" s="255"/>
      <c r="BDI213" s="255"/>
      <c r="BDJ213" s="255"/>
      <c r="BDK213" s="255"/>
      <c r="BDL213" s="255"/>
      <c r="BDM213" s="255"/>
      <c r="BDN213" s="255"/>
      <c r="BDO213" s="255"/>
      <c r="BDP213" s="255"/>
      <c r="BDQ213" s="255"/>
      <c r="BDR213" s="255"/>
      <c r="BDS213" s="255"/>
      <c r="BDT213" s="255"/>
      <c r="BDU213" s="255"/>
      <c r="BDV213" s="255"/>
      <c r="BDW213" s="255"/>
      <c r="BDX213" s="255"/>
      <c r="BDY213" s="255"/>
      <c r="BDZ213" s="255"/>
      <c r="BEA213" s="255"/>
      <c r="BEB213" s="255"/>
      <c r="BEC213" s="255"/>
      <c r="BED213" s="255"/>
      <c r="BEE213" s="255"/>
      <c r="BEF213" s="255"/>
      <c r="BEG213" s="255"/>
      <c r="BEH213" s="255"/>
      <c r="BEI213" s="255"/>
      <c r="BEJ213" s="255"/>
      <c r="BEK213" s="255"/>
      <c r="BEL213" s="255"/>
      <c r="BEM213" s="255"/>
      <c r="BEN213" s="255"/>
      <c r="BEO213" s="255"/>
      <c r="BEP213" s="255"/>
      <c r="BEQ213" s="255"/>
      <c r="BER213" s="255"/>
      <c r="BES213" s="255"/>
      <c r="BET213" s="255"/>
      <c r="BEU213" s="255"/>
      <c r="BEV213" s="255"/>
      <c r="BEW213" s="255"/>
      <c r="BEX213" s="255"/>
      <c r="BEY213" s="255"/>
      <c r="BEZ213" s="255"/>
      <c r="BFA213" s="255"/>
      <c r="BFB213" s="255"/>
      <c r="BFC213" s="255"/>
      <c r="BFD213" s="255"/>
      <c r="BFE213" s="255"/>
      <c r="BFF213" s="255"/>
      <c r="BFG213" s="255"/>
      <c r="BFH213" s="255"/>
      <c r="BFI213" s="255"/>
      <c r="BFJ213" s="255"/>
      <c r="BFK213" s="255"/>
      <c r="BFL213" s="255"/>
      <c r="BFM213" s="255"/>
      <c r="BFN213" s="255"/>
      <c r="BFO213" s="255"/>
      <c r="BFP213" s="255"/>
      <c r="BFQ213" s="255"/>
      <c r="BFR213" s="255"/>
      <c r="BFS213" s="255"/>
      <c r="BFT213" s="255"/>
      <c r="BFU213" s="255"/>
      <c r="BFV213" s="255"/>
      <c r="BFW213" s="255"/>
      <c r="BFX213" s="255"/>
      <c r="BFY213" s="255"/>
      <c r="BFZ213" s="255"/>
      <c r="BGA213" s="255"/>
      <c r="BGB213" s="255"/>
      <c r="BGC213" s="255"/>
      <c r="BGD213" s="255"/>
      <c r="BGE213" s="255"/>
      <c r="BGF213" s="255"/>
      <c r="BGG213" s="255"/>
      <c r="BGH213" s="255"/>
      <c r="BGI213" s="255"/>
      <c r="BGJ213" s="255"/>
      <c r="BGK213" s="255"/>
      <c r="BGL213" s="255"/>
      <c r="BGM213" s="255"/>
      <c r="BGN213" s="255"/>
      <c r="BGO213" s="255"/>
      <c r="BGP213" s="255"/>
      <c r="BGQ213" s="255"/>
      <c r="BGR213" s="255"/>
      <c r="BGS213" s="255"/>
      <c r="BGT213" s="255"/>
      <c r="BGU213" s="255"/>
      <c r="BGV213" s="255"/>
      <c r="BGW213" s="255"/>
      <c r="BGX213" s="255"/>
      <c r="BGY213" s="255"/>
      <c r="BGZ213" s="255"/>
      <c r="BHA213" s="255"/>
      <c r="BHB213" s="255"/>
      <c r="BHC213" s="255"/>
      <c r="BHD213" s="255"/>
      <c r="BHE213" s="255"/>
      <c r="BHF213" s="255"/>
      <c r="BHG213" s="255"/>
      <c r="BHH213" s="255"/>
      <c r="BHI213" s="255"/>
      <c r="BHJ213" s="255"/>
      <c r="BHK213" s="255"/>
      <c r="BHL213" s="255"/>
      <c r="BHM213" s="255"/>
      <c r="BHN213" s="255"/>
      <c r="BHO213" s="255"/>
      <c r="BHP213" s="255"/>
      <c r="BHQ213" s="255"/>
      <c r="BHR213" s="255"/>
      <c r="BHS213" s="255"/>
      <c r="BHT213" s="255"/>
      <c r="BHU213" s="255"/>
      <c r="BHV213" s="255"/>
      <c r="BHW213" s="255"/>
      <c r="BHX213" s="255"/>
      <c r="BHY213" s="255"/>
      <c r="BHZ213" s="255"/>
      <c r="BIA213" s="255"/>
      <c r="BIB213" s="255"/>
      <c r="BIC213" s="255"/>
      <c r="BID213" s="255"/>
      <c r="BIE213" s="255"/>
      <c r="BIF213" s="255"/>
      <c r="BIG213" s="255"/>
      <c r="BIH213" s="255"/>
      <c r="BII213" s="255"/>
      <c r="BIJ213" s="255"/>
      <c r="BIK213" s="255"/>
      <c r="BIL213" s="255"/>
      <c r="BIM213" s="255"/>
      <c r="BIN213" s="255"/>
      <c r="BIO213" s="255"/>
      <c r="BIP213" s="255"/>
      <c r="BIQ213" s="255"/>
      <c r="BIR213" s="255"/>
      <c r="BIS213" s="255"/>
      <c r="BIT213" s="255"/>
      <c r="BIU213" s="255"/>
      <c r="BIV213" s="255"/>
      <c r="BIW213" s="255"/>
      <c r="BIX213" s="255"/>
      <c r="BIY213" s="255"/>
      <c r="BIZ213" s="255"/>
      <c r="BJA213" s="255"/>
      <c r="BJB213" s="255"/>
      <c r="BJC213" s="255"/>
      <c r="BJD213" s="255"/>
      <c r="BJE213" s="255"/>
      <c r="BJF213" s="255"/>
      <c r="BJG213" s="255"/>
      <c r="BJH213" s="255"/>
      <c r="BJI213" s="255"/>
      <c r="BJJ213" s="255"/>
      <c r="BJK213" s="255"/>
      <c r="BJL213" s="255"/>
      <c r="BJM213" s="255"/>
      <c r="BJN213" s="255"/>
      <c r="BJO213" s="255"/>
      <c r="BJP213" s="255"/>
      <c r="BJQ213" s="255"/>
      <c r="BJR213" s="255"/>
      <c r="BJS213" s="255"/>
      <c r="BJT213" s="255"/>
      <c r="BJU213" s="255"/>
      <c r="BJV213" s="255"/>
      <c r="BJW213" s="255"/>
      <c r="BJX213" s="255"/>
      <c r="BJY213" s="255"/>
      <c r="BJZ213" s="255"/>
      <c r="BKA213" s="255"/>
      <c r="BKB213" s="255"/>
      <c r="BKC213" s="255"/>
      <c r="BKD213" s="255"/>
      <c r="BKE213" s="255"/>
      <c r="BKF213" s="255"/>
      <c r="BKG213" s="255"/>
      <c r="BKH213" s="255"/>
      <c r="BKI213" s="255"/>
      <c r="BKJ213" s="255"/>
      <c r="BKK213" s="255"/>
      <c r="BKL213" s="255"/>
      <c r="BKM213" s="255"/>
      <c r="BKN213" s="255"/>
      <c r="BKO213" s="255"/>
      <c r="BKP213" s="255"/>
      <c r="BKQ213" s="255"/>
      <c r="BKR213" s="255"/>
      <c r="BKS213" s="255"/>
      <c r="BKT213" s="255"/>
      <c r="BKU213" s="255"/>
      <c r="BKV213" s="255"/>
      <c r="BKW213" s="255"/>
      <c r="BKX213" s="255"/>
      <c r="BKY213" s="255"/>
      <c r="BKZ213" s="255"/>
      <c r="BLA213" s="255"/>
      <c r="BLB213" s="255"/>
      <c r="BLC213" s="255"/>
      <c r="BLD213" s="255"/>
      <c r="BLE213" s="255"/>
      <c r="BLF213" s="255"/>
      <c r="BLG213" s="255"/>
      <c r="BLH213" s="255"/>
      <c r="BLI213" s="255"/>
      <c r="BLJ213" s="255"/>
      <c r="BLK213" s="255"/>
      <c r="BLL213" s="255"/>
      <c r="BLM213" s="255"/>
      <c r="BLN213" s="255"/>
      <c r="BLO213" s="255"/>
      <c r="BLP213" s="255"/>
      <c r="BLQ213" s="255"/>
      <c r="BLR213" s="255"/>
      <c r="BLS213" s="255"/>
      <c r="BLT213" s="255"/>
      <c r="BLU213" s="255"/>
      <c r="BLV213" s="255"/>
      <c r="BLW213" s="255"/>
      <c r="BLX213" s="255"/>
      <c r="BLY213" s="255"/>
      <c r="BLZ213" s="255"/>
      <c r="BMA213" s="255"/>
      <c r="BMB213" s="255"/>
      <c r="BMC213" s="255"/>
      <c r="BMD213" s="255"/>
      <c r="BME213" s="255"/>
      <c r="BMF213" s="255"/>
      <c r="BMG213" s="255"/>
      <c r="BMH213" s="255"/>
      <c r="BMI213" s="255"/>
      <c r="BMJ213" s="255"/>
      <c r="BMK213" s="255"/>
      <c r="BML213" s="255"/>
      <c r="BMM213" s="255"/>
      <c r="BMN213" s="255"/>
      <c r="BMO213" s="255"/>
      <c r="BMP213" s="255"/>
      <c r="BMQ213" s="255"/>
      <c r="BMR213" s="255"/>
      <c r="BMS213" s="255"/>
      <c r="BMT213" s="255"/>
      <c r="BMU213" s="255"/>
      <c r="BMV213" s="255"/>
      <c r="BMW213" s="255"/>
      <c r="BMX213" s="255"/>
      <c r="BMY213" s="255"/>
      <c r="BMZ213" s="255"/>
      <c r="BNA213" s="255"/>
      <c r="BNB213" s="255"/>
      <c r="BNC213" s="255"/>
      <c r="BND213" s="255"/>
      <c r="BNE213" s="255"/>
      <c r="BNF213" s="255"/>
      <c r="BNG213" s="255"/>
      <c r="BNH213" s="255"/>
      <c r="BNI213" s="255"/>
      <c r="BNJ213" s="255"/>
      <c r="BNK213" s="255"/>
      <c r="BNL213" s="255"/>
      <c r="BNM213" s="255"/>
      <c r="BNN213" s="255"/>
      <c r="BNO213" s="255"/>
      <c r="BNP213" s="255"/>
      <c r="BNQ213" s="255"/>
      <c r="BNR213" s="255"/>
      <c r="BNS213" s="255"/>
      <c r="BNT213" s="255"/>
      <c r="BNU213" s="255"/>
      <c r="BNV213" s="255"/>
      <c r="BNW213" s="255"/>
      <c r="BNX213" s="255"/>
      <c r="BNY213" s="255"/>
      <c r="BNZ213" s="255"/>
      <c r="BOA213" s="255"/>
      <c r="BOB213" s="255"/>
      <c r="BOC213" s="255"/>
      <c r="BOD213" s="255"/>
      <c r="BOE213" s="255"/>
      <c r="BOF213" s="255"/>
      <c r="BOG213" s="255"/>
      <c r="BOH213" s="255"/>
      <c r="BOI213" s="255"/>
      <c r="BOJ213" s="255"/>
      <c r="BOK213" s="255"/>
      <c r="BOL213" s="255"/>
      <c r="BOM213" s="255"/>
      <c r="BON213" s="255"/>
      <c r="BOO213" s="255"/>
      <c r="BOP213" s="255"/>
      <c r="BOQ213" s="255"/>
      <c r="BOR213" s="255"/>
      <c r="BOS213" s="255"/>
      <c r="BOT213" s="255"/>
      <c r="BOU213" s="255"/>
      <c r="BOV213" s="255"/>
      <c r="BOW213" s="255"/>
      <c r="BOX213" s="255"/>
      <c r="BOY213" s="255"/>
      <c r="BOZ213" s="255"/>
      <c r="BPA213" s="255"/>
      <c r="BPB213" s="255"/>
      <c r="BPC213" s="255"/>
      <c r="BPD213" s="255"/>
      <c r="BPE213" s="255"/>
      <c r="BPF213" s="255"/>
      <c r="BPG213" s="255"/>
      <c r="BPH213" s="255"/>
      <c r="BPI213" s="255"/>
      <c r="BPJ213" s="255"/>
      <c r="BPK213" s="255"/>
      <c r="BPL213" s="255"/>
      <c r="BPM213" s="255"/>
      <c r="BPN213" s="255"/>
      <c r="BPO213" s="255"/>
      <c r="BPP213" s="255"/>
      <c r="BPQ213" s="255"/>
      <c r="BPR213" s="255"/>
      <c r="BPS213" s="255"/>
      <c r="BPT213" s="255"/>
      <c r="BPU213" s="255"/>
      <c r="BPV213" s="255"/>
      <c r="BPW213" s="255"/>
      <c r="BPX213" s="255"/>
      <c r="BPY213" s="255"/>
      <c r="BPZ213" s="255"/>
      <c r="BQA213" s="255"/>
      <c r="BQB213" s="255"/>
      <c r="BQC213" s="255"/>
      <c r="BQD213" s="255"/>
      <c r="BQE213" s="255"/>
      <c r="BQF213" s="255"/>
      <c r="BQG213" s="255"/>
      <c r="BQH213" s="255"/>
      <c r="BQI213" s="255"/>
      <c r="BQJ213" s="255"/>
      <c r="BQK213" s="255"/>
      <c r="BQL213" s="255"/>
      <c r="BQM213" s="255"/>
      <c r="BQN213" s="255"/>
      <c r="BQO213" s="255"/>
      <c r="BQP213" s="255"/>
      <c r="BQQ213" s="255"/>
      <c r="BQR213" s="255"/>
      <c r="BQS213" s="255"/>
      <c r="BQT213" s="255"/>
      <c r="BQU213" s="255"/>
      <c r="BQV213" s="255"/>
      <c r="BQW213" s="255"/>
      <c r="BQX213" s="255"/>
      <c r="BQY213" s="255"/>
      <c r="BQZ213" s="255"/>
      <c r="BRA213" s="255"/>
      <c r="BRB213" s="255"/>
      <c r="BRC213" s="255"/>
      <c r="BRD213" s="255"/>
      <c r="BRE213" s="255"/>
      <c r="BRF213" s="255"/>
      <c r="BRG213" s="255"/>
      <c r="BRH213" s="255"/>
      <c r="BRI213" s="255"/>
      <c r="BRJ213" s="255"/>
      <c r="BRK213" s="255"/>
      <c r="BRL213" s="255"/>
      <c r="BRM213" s="255"/>
      <c r="BRN213" s="255"/>
      <c r="BRO213" s="255"/>
      <c r="BRP213" s="255"/>
      <c r="BRQ213" s="255"/>
      <c r="BRR213" s="255"/>
      <c r="BRS213" s="255"/>
      <c r="BRT213" s="255"/>
      <c r="BRU213" s="255"/>
      <c r="BRV213" s="255"/>
      <c r="BRW213" s="255"/>
      <c r="BRX213" s="255"/>
      <c r="BRY213" s="255"/>
      <c r="BRZ213" s="255"/>
      <c r="BSA213" s="255"/>
      <c r="BSB213" s="255"/>
      <c r="BSC213" s="255"/>
      <c r="BSD213" s="255"/>
      <c r="BSE213" s="255"/>
      <c r="BSF213" s="255"/>
      <c r="BSG213" s="255"/>
      <c r="BSH213" s="255"/>
      <c r="BSI213" s="255"/>
      <c r="BSJ213" s="255"/>
      <c r="BSK213" s="255"/>
      <c r="BSL213" s="255"/>
      <c r="BSM213" s="255"/>
      <c r="BSN213" s="255"/>
      <c r="BSO213" s="255"/>
      <c r="BSP213" s="255"/>
      <c r="BSQ213" s="255"/>
      <c r="BSR213" s="255"/>
      <c r="BSS213" s="255"/>
      <c r="BST213" s="255"/>
      <c r="BSU213" s="255"/>
      <c r="BSV213" s="255"/>
      <c r="BSW213" s="255"/>
      <c r="BSX213" s="255"/>
      <c r="BSY213" s="255"/>
      <c r="BSZ213" s="255"/>
      <c r="BTA213" s="255"/>
      <c r="BTB213" s="255"/>
      <c r="BTC213" s="255"/>
      <c r="BTD213" s="255"/>
      <c r="BTE213" s="255"/>
      <c r="BTF213" s="255"/>
      <c r="BTG213" s="255"/>
      <c r="BTH213" s="255"/>
      <c r="BTI213" s="255"/>
      <c r="BTJ213" s="255"/>
      <c r="BTK213" s="255"/>
      <c r="BTL213" s="255"/>
      <c r="BTM213" s="255"/>
      <c r="BTN213" s="255"/>
      <c r="BTO213" s="255"/>
      <c r="BTP213" s="255"/>
      <c r="BTQ213" s="255"/>
      <c r="BTR213" s="255"/>
      <c r="BTS213" s="255"/>
      <c r="BTT213" s="255"/>
      <c r="BTU213" s="255"/>
      <c r="BTV213" s="255"/>
      <c r="BTW213" s="255"/>
      <c r="BTX213" s="255"/>
      <c r="BTY213" s="255"/>
      <c r="BTZ213" s="255"/>
      <c r="BUA213" s="255"/>
      <c r="BUB213" s="255"/>
      <c r="BUC213" s="255"/>
      <c r="BUD213" s="255"/>
      <c r="BUE213" s="255"/>
      <c r="BUF213" s="255"/>
      <c r="BUG213" s="255"/>
      <c r="BUH213" s="255"/>
      <c r="BUI213" s="255"/>
      <c r="BUJ213" s="255"/>
      <c r="BUK213" s="255"/>
      <c r="BUL213" s="255"/>
      <c r="BUM213" s="255"/>
      <c r="BUN213" s="255"/>
      <c r="BUO213" s="255"/>
      <c r="BUP213" s="255"/>
      <c r="BUQ213" s="255"/>
      <c r="BUR213" s="255"/>
      <c r="BUS213" s="255"/>
      <c r="BUT213" s="255"/>
      <c r="BUU213" s="255"/>
      <c r="BUV213" s="255"/>
      <c r="BUW213" s="255"/>
      <c r="BUX213" s="255"/>
      <c r="BUY213" s="255"/>
      <c r="BUZ213" s="255"/>
      <c r="BVA213" s="255"/>
      <c r="BVB213" s="255"/>
      <c r="BVC213" s="255"/>
      <c r="BVD213" s="255"/>
      <c r="BVE213" s="255"/>
      <c r="BVF213" s="255"/>
      <c r="BVG213" s="255"/>
      <c r="BVH213" s="255"/>
      <c r="BVI213" s="255"/>
      <c r="BVJ213" s="255"/>
      <c r="BVK213" s="255"/>
      <c r="BVL213" s="255"/>
      <c r="BVM213" s="255"/>
      <c r="BVN213" s="255"/>
      <c r="BVO213" s="255"/>
      <c r="BVP213" s="255"/>
      <c r="BVQ213" s="255"/>
      <c r="BVR213" s="255"/>
      <c r="BVS213" s="255"/>
      <c r="BVT213" s="255"/>
      <c r="BVU213" s="255"/>
      <c r="BVV213" s="255"/>
      <c r="BVW213" s="255"/>
      <c r="BVX213" s="255"/>
      <c r="BVY213" s="255"/>
      <c r="BVZ213" s="255"/>
      <c r="BWA213" s="255"/>
      <c r="BWB213" s="255"/>
      <c r="BWC213" s="255"/>
      <c r="BWD213" s="255"/>
      <c r="BWE213" s="255"/>
      <c r="BWF213" s="255"/>
      <c r="BWG213" s="255"/>
      <c r="BWH213" s="255"/>
      <c r="BWI213" s="255"/>
      <c r="BWJ213" s="255"/>
      <c r="BWK213" s="255"/>
      <c r="BWL213" s="255"/>
      <c r="BWM213" s="255"/>
      <c r="BWN213" s="255"/>
      <c r="BWO213" s="255"/>
      <c r="BWP213" s="255"/>
      <c r="BWQ213" s="255"/>
      <c r="BWR213" s="255"/>
      <c r="BWS213" s="255"/>
      <c r="BWT213" s="255"/>
      <c r="BWU213" s="255"/>
      <c r="BWV213" s="255"/>
      <c r="BWW213" s="255"/>
      <c r="BWX213" s="255"/>
      <c r="BWY213" s="255"/>
      <c r="BWZ213" s="255"/>
      <c r="BXA213" s="255"/>
      <c r="BXB213" s="255"/>
      <c r="BXC213" s="255"/>
      <c r="BXD213" s="255"/>
      <c r="BXE213" s="255"/>
      <c r="BXF213" s="255"/>
      <c r="BXG213" s="255"/>
      <c r="BXH213" s="255"/>
      <c r="BXI213" s="255"/>
      <c r="BXJ213" s="255"/>
      <c r="BXK213" s="255"/>
      <c r="BXL213" s="255"/>
      <c r="BXM213" s="255"/>
      <c r="BXN213" s="255"/>
      <c r="BXO213" s="255"/>
      <c r="BXP213" s="255"/>
      <c r="BXQ213" s="255"/>
      <c r="BXR213" s="255"/>
      <c r="BXS213" s="255"/>
      <c r="BXT213" s="255"/>
      <c r="BXU213" s="255"/>
      <c r="BXV213" s="255"/>
      <c r="BXW213" s="255"/>
      <c r="BXX213" s="255"/>
      <c r="BXY213" s="255"/>
      <c r="BXZ213" s="255"/>
      <c r="BYA213" s="255"/>
      <c r="BYB213" s="255"/>
      <c r="BYC213" s="255"/>
      <c r="BYD213" s="255"/>
      <c r="BYE213" s="255"/>
      <c r="BYF213" s="255"/>
      <c r="BYG213" s="255"/>
      <c r="BYH213" s="255"/>
      <c r="BYI213" s="255"/>
      <c r="BYJ213" s="255"/>
      <c r="BYK213" s="255"/>
      <c r="BYL213" s="255"/>
      <c r="BYM213" s="255"/>
      <c r="BYN213" s="255"/>
      <c r="BYO213" s="255"/>
      <c r="BYP213" s="255"/>
      <c r="BYQ213" s="255"/>
      <c r="BYR213" s="255"/>
      <c r="BYS213" s="255"/>
      <c r="BYT213" s="255"/>
      <c r="BYU213" s="255"/>
      <c r="BYV213" s="255"/>
      <c r="BYW213" s="255"/>
      <c r="BYX213" s="255"/>
      <c r="BYY213" s="255"/>
      <c r="BYZ213" s="255"/>
      <c r="BZA213" s="255"/>
      <c r="BZB213" s="255"/>
      <c r="BZC213" s="255"/>
      <c r="BZD213" s="255"/>
      <c r="BZE213" s="255"/>
      <c r="BZF213" s="255"/>
      <c r="BZG213" s="255"/>
      <c r="BZH213" s="255"/>
      <c r="BZI213" s="255"/>
      <c r="BZJ213" s="255"/>
      <c r="BZK213" s="255"/>
      <c r="BZL213" s="255"/>
      <c r="BZM213" s="255"/>
      <c r="BZN213" s="255"/>
      <c r="BZO213" s="255"/>
      <c r="BZP213" s="255"/>
      <c r="BZQ213" s="255"/>
      <c r="BZR213" s="255"/>
      <c r="BZS213" s="255"/>
      <c r="BZT213" s="255"/>
      <c r="BZU213" s="255"/>
      <c r="BZV213" s="255"/>
      <c r="BZW213" s="255"/>
      <c r="BZX213" s="255"/>
      <c r="BZY213" s="255"/>
      <c r="BZZ213" s="255"/>
      <c r="CAA213" s="255"/>
      <c r="CAB213" s="255"/>
      <c r="CAC213" s="255"/>
      <c r="CAD213" s="255"/>
      <c r="CAE213" s="255"/>
      <c r="CAF213" s="255"/>
      <c r="CAG213" s="255"/>
      <c r="CAH213" s="255"/>
      <c r="CAI213" s="255"/>
      <c r="CAJ213" s="255"/>
      <c r="CAK213" s="255"/>
      <c r="CAL213" s="255"/>
      <c r="CAM213" s="255"/>
      <c r="CAN213" s="255"/>
      <c r="CAO213" s="255"/>
      <c r="CAP213" s="255"/>
      <c r="CAQ213" s="255"/>
      <c r="CAR213" s="255"/>
      <c r="CAS213" s="255"/>
      <c r="CAT213" s="255"/>
      <c r="CAU213" s="255"/>
      <c r="CAV213" s="255"/>
      <c r="CAW213" s="255"/>
      <c r="CAX213" s="255"/>
      <c r="CAY213" s="255"/>
      <c r="CAZ213" s="255"/>
      <c r="CBA213" s="255"/>
      <c r="CBB213" s="255"/>
      <c r="CBC213" s="255"/>
      <c r="CBD213" s="255"/>
      <c r="CBE213" s="255"/>
      <c r="CBF213" s="255"/>
      <c r="CBG213" s="255"/>
      <c r="CBH213" s="255"/>
      <c r="CBI213" s="255"/>
      <c r="CBJ213" s="255"/>
      <c r="CBK213" s="255"/>
      <c r="CBL213" s="255"/>
      <c r="CBM213" s="255"/>
      <c r="CBN213" s="255"/>
      <c r="CBO213" s="255"/>
      <c r="CBP213" s="255"/>
      <c r="CBQ213" s="255"/>
      <c r="CBR213" s="255"/>
      <c r="CBS213" s="255"/>
      <c r="CBT213" s="255"/>
      <c r="CBU213" s="255"/>
      <c r="CBV213" s="255"/>
      <c r="CBW213" s="255"/>
      <c r="CBX213" s="255"/>
      <c r="CBY213" s="255"/>
      <c r="CBZ213" s="255"/>
      <c r="CCA213" s="255"/>
      <c r="CCB213" s="255"/>
      <c r="CCC213" s="255"/>
      <c r="CCD213" s="255"/>
      <c r="CCE213" s="255"/>
      <c r="CCF213" s="255"/>
      <c r="CCG213" s="255"/>
      <c r="CCH213" s="255"/>
      <c r="CCI213" s="255"/>
      <c r="CCJ213" s="255"/>
      <c r="CCK213" s="255"/>
      <c r="CCL213" s="255"/>
      <c r="CCM213" s="255"/>
      <c r="CCN213" s="255"/>
      <c r="CCO213" s="255"/>
      <c r="CCP213" s="255"/>
      <c r="CCQ213" s="255"/>
      <c r="CCR213" s="255"/>
      <c r="CCS213" s="255"/>
      <c r="CCT213" s="255"/>
      <c r="CCU213" s="255"/>
      <c r="CCV213" s="255"/>
      <c r="CCW213" s="255"/>
      <c r="CCX213" s="255"/>
      <c r="CCY213" s="255"/>
      <c r="CCZ213" s="255"/>
      <c r="CDA213" s="255"/>
      <c r="CDB213" s="255"/>
      <c r="CDC213" s="255"/>
      <c r="CDD213" s="255"/>
      <c r="CDE213" s="255"/>
      <c r="CDF213" s="255"/>
      <c r="CDG213" s="255"/>
      <c r="CDH213" s="255"/>
      <c r="CDI213" s="255"/>
      <c r="CDJ213" s="255"/>
      <c r="CDK213" s="255"/>
      <c r="CDL213" s="255"/>
      <c r="CDM213" s="255"/>
      <c r="CDN213" s="255"/>
      <c r="CDO213" s="255"/>
      <c r="CDP213" s="255"/>
      <c r="CDQ213" s="255"/>
      <c r="CDR213" s="255"/>
      <c r="CDS213" s="255"/>
      <c r="CDT213" s="255"/>
      <c r="CDU213" s="255"/>
      <c r="CDV213" s="255"/>
      <c r="CDW213" s="255"/>
      <c r="CDX213" s="255"/>
      <c r="CDY213" s="255"/>
      <c r="CDZ213" s="255"/>
      <c r="CEA213" s="255"/>
      <c r="CEB213" s="255"/>
      <c r="CEC213" s="255"/>
      <c r="CED213" s="255"/>
      <c r="CEE213" s="255"/>
      <c r="CEF213" s="255"/>
      <c r="CEG213" s="255"/>
      <c r="CEH213" s="255"/>
      <c r="CEI213" s="255"/>
      <c r="CEJ213" s="255"/>
      <c r="CEK213" s="255"/>
      <c r="CEL213" s="255"/>
      <c r="CEM213" s="255"/>
      <c r="CEN213" s="255"/>
      <c r="CEO213" s="255"/>
      <c r="CEP213" s="255"/>
      <c r="CEQ213" s="255"/>
      <c r="CER213" s="255"/>
      <c r="CES213" s="255"/>
      <c r="CET213" s="255"/>
      <c r="CEU213" s="255"/>
      <c r="CEV213" s="255"/>
      <c r="CEW213" s="255"/>
      <c r="CEX213" s="255"/>
      <c r="CEY213" s="255"/>
      <c r="CEZ213" s="255"/>
      <c r="CFA213" s="255"/>
      <c r="CFB213" s="255"/>
      <c r="CFC213" s="255"/>
      <c r="CFD213" s="255"/>
      <c r="CFE213" s="255"/>
      <c r="CFF213" s="255"/>
      <c r="CFG213" s="255"/>
      <c r="CFH213" s="255"/>
      <c r="CFI213" s="255"/>
      <c r="CFJ213" s="255"/>
      <c r="CFK213" s="255"/>
      <c r="CFL213" s="255"/>
      <c r="CFM213" s="255"/>
      <c r="CFN213" s="255"/>
      <c r="CFO213" s="255"/>
      <c r="CFP213" s="255"/>
      <c r="CFQ213" s="255"/>
      <c r="CFR213" s="255"/>
      <c r="CFS213" s="255"/>
      <c r="CFT213" s="255"/>
      <c r="CFU213" s="255"/>
      <c r="CFV213" s="255"/>
      <c r="CFW213" s="255"/>
      <c r="CFX213" s="255"/>
      <c r="CFY213" s="255"/>
      <c r="CFZ213" s="255"/>
      <c r="CGA213" s="255"/>
      <c r="CGB213" s="255"/>
      <c r="CGC213" s="255"/>
      <c r="CGD213" s="255"/>
      <c r="CGE213" s="255"/>
      <c r="CGF213" s="255"/>
      <c r="CGG213" s="255"/>
      <c r="CGH213" s="255"/>
      <c r="CGI213" s="255"/>
      <c r="CGJ213" s="255"/>
      <c r="CGK213" s="255"/>
      <c r="CGL213" s="255"/>
      <c r="CGM213" s="255"/>
      <c r="CGN213" s="255"/>
      <c r="CGO213" s="255"/>
      <c r="CGP213" s="255"/>
      <c r="CGQ213" s="255"/>
      <c r="CGR213" s="255"/>
      <c r="CGS213" s="255"/>
      <c r="CGT213" s="255"/>
      <c r="CGU213" s="255"/>
      <c r="CGV213" s="255"/>
      <c r="CGW213" s="255"/>
      <c r="CGX213" s="255"/>
      <c r="CGY213" s="255"/>
      <c r="CGZ213" s="255"/>
      <c r="CHA213" s="255"/>
      <c r="CHB213" s="255"/>
      <c r="CHC213" s="255"/>
      <c r="CHD213" s="255"/>
      <c r="CHE213" s="255"/>
      <c r="CHF213" s="255"/>
      <c r="CHG213" s="255"/>
      <c r="CHH213" s="255"/>
      <c r="CHI213" s="255"/>
      <c r="CHJ213" s="255"/>
      <c r="CHK213" s="255"/>
      <c r="CHL213" s="255"/>
      <c r="CHM213" s="255"/>
      <c r="CHN213" s="255"/>
      <c r="CHO213" s="255"/>
      <c r="CHP213" s="255"/>
      <c r="CHQ213" s="255"/>
      <c r="CHR213" s="255"/>
      <c r="CHS213" s="255"/>
      <c r="CHT213" s="255"/>
      <c r="CHU213" s="255"/>
      <c r="CHV213" s="255"/>
      <c r="CHW213" s="255"/>
      <c r="CHX213" s="255"/>
      <c r="CHY213" s="255"/>
      <c r="CHZ213" s="255"/>
      <c r="CIA213" s="255"/>
      <c r="CIB213" s="255"/>
      <c r="CIC213" s="255"/>
      <c r="CID213" s="255"/>
      <c r="CIE213" s="255"/>
      <c r="CIF213" s="255"/>
      <c r="CIG213" s="255"/>
      <c r="CIH213" s="255"/>
      <c r="CII213" s="255"/>
      <c r="CIJ213" s="255"/>
      <c r="CIK213" s="255"/>
      <c r="CIL213" s="255"/>
      <c r="CIM213" s="255"/>
      <c r="CIN213" s="255"/>
      <c r="CIO213" s="255"/>
      <c r="CIP213" s="255"/>
      <c r="CIQ213" s="255"/>
      <c r="CIR213" s="255"/>
      <c r="CIS213" s="255"/>
      <c r="CIT213" s="255"/>
      <c r="CIU213" s="255"/>
      <c r="CIV213" s="255"/>
      <c r="CIW213" s="255"/>
      <c r="CIX213" s="255"/>
      <c r="CIY213" s="255"/>
      <c r="CIZ213" s="255"/>
      <c r="CJA213" s="255"/>
      <c r="CJB213" s="255"/>
      <c r="CJC213" s="255"/>
      <c r="CJD213" s="255"/>
      <c r="CJE213" s="255"/>
      <c r="CJF213" s="255"/>
      <c r="CJG213" s="255"/>
      <c r="CJH213" s="255"/>
      <c r="CJI213" s="255"/>
      <c r="CJJ213" s="255"/>
      <c r="CJK213" s="255"/>
      <c r="CJL213" s="255"/>
      <c r="CJM213" s="255"/>
      <c r="CJN213" s="255"/>
      <c r="CJO213" s="255"/>
      <c r="CJP213" s="255"/>
      <c r="CJQ213" s="255"/>
      <c r="CJR213" s="255"/>
      <c r="CJS213" s="255"/>
      <c r="CJT213" s="255"/>
      <c r="CJU213" s="255"/>
      <c r="CJV213" s="255"/>
      <c r="CJW213" s="255"/>
      <c r="CJX213" s="255"/>
      <c r="CJY213" s="255"/>
      <c r="CJZ213" s="255"/>
      <c r="CKA213" s="255"/>
      <c r="CKB213" s="255"/>
      <c r="CKC213" s="255"/>
      <c r="CKD213" s="255"/>
      <c r="CKE213" s="255"/>
      <c r="CKF213" s="255"/>
      <c r="CKG213" s="255"/>
      <c r="CKH213" s="255"/>
      <c r="CKI213" s="255"/>
      <c r="CKJ213" s="255"/>
      <c r="CKK213" s="255"/>
      <c r="CKL213" s="255"/>
      <c r="CKM213" s="255"/>
      <c r="CKN213" s="255"/>
      <c r="CKO213" s="255"/>
      <c r="CKP213" s="255"/>
      <c r="CKQ213" s="255"/>
      <c r="CKR213" s="255"/>
      <c r="CKS213" s="255"/>
      <c r="CKT213" s="255"/>
      <c r="CKU213" s="255"/>
      <c r="CKV213" s="255"/>
      <c r="CKW213" s="255"/>
      <c r="CKX213" s="255"/>
      <c r="CKY213" s="255"/>
      <c r="CKZ213" s="255"/>
      <c r="CLA213" s="255"/>
      <c r="CLB213" s="255"/>
      <c r="CLC213" s="255"/>
      <c r="CLD213" s="255"/>
      <c r="CLE213" s="255"/>
      <c r="CLF213" s="255"/>
      <c r="CLG213" s="255"/>
      <c r="CLH213" s="255"/>
      <c r="CLI213" s="255"/>
      <c r="CLJ213" s="255"/>
      <c r="CLK213" s="255"/>
      <c r="CLL213" s="255"/>
      <c r="CLM213" s="255"/>
      <c r="CLN213" s="255"/>
      <c r="CLO213" s="255"/>
      <c r="CLP213" s="255"/>
      <c r="CLQ213" s="255"/>
      <c r="CLR213" s="255"/>
      <c r="CLS213" s="255"/>
      <c r="CLT213" s="255"/>
      <c r="CLU213" s="255"/>
      <c r="CLV213" s="255"/>
      <c r="CLW213" s="255"/>
      <c r="CLX213" s="255"/>
      <c r="CLY213" s="255"/>
      <c r="CLZ213" s="255"/>
      <c r="CMA213" s="255"/>
      <c r="CMB213" s="255"/>
      <c r="CMC213" s="255"/>
      <c r="CMD213" s="255"/>
      <c r="CME213" s="255"/>
      <c r="CMF213" s="255"/>
      <c r="CMG213" s="255"/>
      <c r="CMH213" s="255"/>
      <c r="CMI213" s="255"/>
      <c r="CMJ213" s="255"/>
      <c r="CMK213" s="255"/>
      <c r="CML213" s="255"/>
      <c r="CMM213" s="255"/>
      <c r="CMN213" s="255"/>
      <c r="CMO213" s="255"/>
      <c r="CMP213" s="255"/>
      <c r="CMQ213" s="255"/>
      <c r="CMR213" s="255"/>
      <c r="CMS213" s="255"/>
      <c r="CMT213" s="255"/>
      <c r="CMU213" s="255"/>
      <c r="CMV213" s="255"/>
      <c r="CMW213" s="255"/>
      <c r="CMX213" s="255"/>
      <c r="CMY213" s="255"/>
      <c r="CMZ213" s="255"/>
      <c r="CNA213" s="255"/>
      <c r="CNB213" s="255"/>
      <c r="CNC213" s="255"/>
      <c r="CND213" s="255"/>
      <c r="CNE213" s="255"/>
      <c r="CNF213" s="255"/>
      <c r="CNG213" s="255"/>
      <c r="CNH213" s="255"/>
      <c r="CNI213" s="255"/>
      <c r="CNJ213" s="255"/>
      <c r="CNK213" s="255"/>
      <c r="CNL213" s="255"/>
      <c r="CNM213" s="255"/>
      <c r="CNN213" s="255"/>
      <c r="CNO213" s="255"/>
      <c r="CNP213" s="255"/>
      <c r="CNQ213" s="255"/>
      <c r="CNR213" s="255"/>
      <c r="CNS213" s="255"/>
      <c r="CNT213" s="255"/>
      <c r="CNU213" s="255"/>
      <c r="CNV213" s="255"/>
      <c r="CNW213" s="255"/>
      <c r="CNX213" s="255"/>
      <c r="CNY213" s="255"/>
      <c r="CNZ213" s="255"/>
      <c r="COA213" s="255"/>
      <c r="COB213" s="255"/>
      <c r="COC213" s="255"/>
      <c r="COD213" s="255"/>
      <c r="COE213" s="255"/>
      <c r="COF213" s="255"/>
      <c r="COG213" s="255"/>
      <c r="COH213" s="255"/>
      <c r="COI213" s="255"/>
      <c r="COJ213" s="255"/>
      <c r="COK213" s="255"/>
      <c r="COL213" s="255"/>
      <c r="COM213" s="255"/>
      <c r="CON213" s="255"/>
      <c r="COO213" s="255"/>
      <c r="COP213" s="255"/>
      <c r="COQ213" s="255"/>
      <c r="COR213" s="255"/>
      <c r="COS213" s="255"/>
      <c r="COT213" s="255"/>
      <c r="COU213" s="255"/>
      <c r="COV213" s="255"/>
      <c r="COW213" s="255"/>
      <c r="COX213" s="255"/>
      <c r="COY213" s="255"/>
      <c r="COZ213" s="255"/>
      <c r="CPA213" s="255"/>
      <c r="CPB213" s="255"/>
      <c r="CPC213" s="255"/>
      <c r="CPD213" s="255"/>
      <c r="CPE213" s="255"/>
      <c r="CPF213" s="255"/>
      <c r="CPG213" s="255"/>
      <c r="CPH213" s="255"/>
      <c r="CPI213" s="255"/>
      <c r="CPJ213" s="255"/>
      <c r="CPK213" s="255"/>
      <c r="CPL213" s="255"/>
      <c r="CPM213" s="255"/>
      <c r="CPN213" s="255"/>
      <c r="CPO213" s="255"/>
      <c r="CPP213" s="255"/>
      <c r="CPQ213" s="255"/>
      <c r="CPR213" s="255"/>
      <c r="CPS213" s="255"/>
      <c r="CPT213" s="255"/>
      <c r="CPU213" s="255"/>
      <c r="CPV213" s="255"/>
      <c r="CPW213" s="255"/>
      <c r="CPX213" s="255"/>
      <c r="CPY213" s="255"/>
      <c r="CPZ213" s="255"/>
      <c r="CQA213" s="255"/>
      <c r="CQB213" s="255"/>
      <c r="CQC213" s="255"/>
      <c r="CQD213" s="255"/>
      <c r="CQE213" s="255"/>
      <c r="CQF213" s="255"/>
      <c r="CQG213" s="255"/>
      <c r="CQH213" s="255"/>
      <c r="CQI213" s="255"/>
      <c r="CQJ213" s="255"/>
      <c r="CQK213" s="255"/>
      <c r="CQL213" s="255"/>
      <c r="CQM213" s="255"/>
      <c r="CQN213" s="255"/>
      <c r="CQO213" s="255"/>
      <c r="CQP213" s="255"/>
      <c r="CQQ213" s="255"/>
      <c r="CQR213" s="255"/>
      <c r="CQS213" s="255"/>
      <c r="CQT213" s="255"/>
      <c r="CQU213" s="255"/>
      <c r="CQV213" s="255"/>
      <c r="CQW213" s="255"/>
      <c r="CQX213" s="255"/>
      <c r="CQY213" s="255"/>
      <c r="CQZ213" s="255"/>
      <c r="CRA213" s="255"/>
      <c r="CRB213" s="255"/>
      <c r="CRC213" s="255"/>
      <c r="CRD213" s="255"/>
      <c r="CRE213" s="255"/>
      <c r="CRF213" s="255"/>
      <c r="CRG213" s="255"/>
      <c r="CRH213" s="255"/>
      <c r="CRI213" s="255"/>
      <c r="CRJ213" s="255"/>
      <c r="CRK213" s="255"/>
      <c r="CRL213" s="255"/>
      <c r="CRM213" s="255"/>
      <c r="CRN213" s="255"/>
      <c r="CRO213" s="255"/>
      <c r="CRP213" s="255"/>
      <c r="CRQ213" s="255"/>
      <c r="CRR213" s="255"/>
      <c r="CRS213" s="255"/>
      <c r="CRT213" s="255"/>
      <c r="CRU213" s="255"/>
      <c r="CRV213" s="255"/>
      <c r="CRW213" s="255"/>
      <c r="CRX213" s="255"/>
      <c r="CRY213" s="255"/>
      <c r="CRZ213" s="255"/>
      <c r="CSA213" s="255"/>
      <c r="CSB213" s="255"/>
      <c r="CSC213" s="255"/>
      <c r="CSD213" s="255"/>
      <c r="CSE213" s="255"/>
      <c r="CSF213" s="255"/>
      <c r="CSG213" s="255"/>
      <c r="CSH213" s="255"/>
      <c r="CSI213" s="255"/>
      <c r="CSJ213" s="255"/>
      <c r="CSK213" s="255"/>
      <c r="CSL213" s="255"/>
      <c r="CSM213" s="255"/>
      <c r="CSN213" s="255"/>
      <c r="CSO213" s="255"/>
      <c r="CSP213" s="255"/>
      <c r="CSQ213" s="255"/>
      <c r="CSR213" s="255"/>
      <c r="CSS213" s="255"/>
      <c r="CST213" s="255"/>
      <c r="CSU213" s="255"/>
      <c r="CSV213" s="255"/>
      <c r="CSW213" s="255"/>
      <c r="CSX213" s="255"/>
      <c r="CSY213" s="255"/>
      <c r="CSZ213" s="255"/>
      <c r="CTA213" s="255"/>
      <c r="CTB213" s="255"/>
      <c r="CTC213" s="255"/>
      <c r="CTD213" s="255"/>
      <c r="CTE213" s="255"/>
      <c r="CTF213" s="255"/>
      <c r="CTG213" s="255"/>
      <c r="CTH213" s="255"/>
      <c r="CTI213" s="255"/>
      <c r="CTJ213" s="255"/>
      <c r="CTK213" s="255"/>
      <c r="CTL213" s="255"/>
      <c r="CTM213" s="255"/>
      <c r="CTN213" s="255"/>
      <c r="CTO213" s="255"/>
      <c r="CTP213" s="255"/>
      <c r="CTQ213" s="255"/>
      <c r="CTR213" s="255"/>
      <c r="CTS213" s="255"/>
      <c r="CTT213" s="255"/>
      <c r="CTU213" s="255"/>
      <c r="CTV213" s="255"/>
      <c r="CTW213" s="255"/>
      <c r="CTX213" s="255"/>
      <c r="CTY213" s="255"/>
      <c r="CTZ213" s="255"/>
      <c r="CUA213" s="255"/>
      <c r="CUB213" s="255"/>
      <c r="CUC213" s="255"/>
      <c r="CUD213" s="255"/>
      <c r="CUE213" s="255"/>
      <c r="CUF213" s="255"/>
      <c r="CUG213" s="255"/>
      <c r="CUH213" s="255"/>
      <c r="CUI213" s="255"/>
      <c r="CUJ213" s="255"/>
      <c r="CUK213" s="255"/>
      <c r="CUL213" s="255"/>
      <c r="CUM213" s="255"/>
      <c r="CUN213" s="255"/>
      <c r="CUO213" s="255"/>
      <c r="CUP213" s="255"/>
      <c r="CUQ213" s="255"/>
      <c r="CUR213" s="255"/>
      <c r="CUS213" s="255"/>
      <c r="CUT213" s="255"/>
      <c r="CUU213" s="255"/>
      <c r="CUV213" s="255"/>
      <c r="CUW213" s="255"/>
      <c r="CUX213" s="255"/>
      <c r="CUY213" s="255"/>
      <c r="CUZ213" s="255"/>
      <c r="CVA213" s="255"/>
      <c r="CVB213" s="255"/>
      <c r="CVC213" s="255"/>
      <c r="CVD213" s="255"/>
      <c r="CVE213" s="255"/>
      <c r="CVF213" s="255"/>
      <c r="CVG213" s="255"/>
      <c r="CVH213" s="255"/>
      <c r="CVI213" s="255"/>
      <c r="CVJ213" s="255"/>
      <c r="CVK213" s="255"/>
      <c r="CVL213" s="255"/>
      <c r="CVM213" s="255"/>
      <c r="CVN213" s="255"/>
      <c r="CVO213" s="255"/>
      <c r="CVP213" s="255"/>
      <c r="CVQ213" s="255"/>
      <c r="CVR213" s="255"/>
      <c r="CVS213" s="255"/>
      <c r="CVT213" s="255"/>
      <c r="CVU213" s="255"/>
      <c r="CVV213" s="255"/>
      <c r="CVW213" s="255"/>
      <c r="CVX213" s="255"/>
      <c r="CVY213" s="255"/>
      <c r="CVZ213" s="255"/>
      <c r="CWA213" s="255"/>
      <c r="CWB213" s="255"/>
      <c r="CWC213" s="255"/>
      <c r="CWD213" s="255"/>
      <c r="CWE213" s="255"/>
      <c r="CWF213" s="255"/>
      <c r="CWG213" s="255"/>
      <c r="CWH213" s="255"/>
      <c r="CWI213" s="255"/>
      <c r="CWJ213" s="255"/>
      <c r="CWK213" s="255"/>
      <c r="CWL213" s="255"/>
      <c r="CWM213" s="255"/>
      <c r="CWN213" s="255"/>
      <c r="CWO213" s="255"/>
      <c r="CWP213" s="255"/>
      <c r="CWQ213" s="255"/>
      <c r="CWR213" s="255"/>
      <c r="CWS213" s="255"/>
      <c r="CWT213" s="255"/>
      <c r="CWU213" s="255"/>
      <c r="CWV213" s="255"/>
      <c r="CWW213" s="255"/>
      <c r="CWX213" s="255"/>
      <c r="CWY213" s="255"/>
      <c r="CWZ213" s="255"/>
      <c r="CXA213" s="255"/>
      <c r="CXB213" s="255"/>
      <c r="CXC213" s="255"/>
      <c r="CXD213" s="255"/>
      <c r="CXE213" s="255"/>
      <c r="CXF213" s="255"/>
      <c r="CXG213" s="255"/>
      <c r="CXH213" s="255"/>
      <c r="CXI213" s="255"/>
      <c r="CXJ213" s="255"/>
      <c r="CXK213" s="255"/>
      <c r="CXL213" s="255"/>
      <c r="CXM213" s="255"/>
      <c r="CXN213" s="255"/>
      <c r="CXO213" s="255"/>
      <c r="CXP213" s="255"/>
      <c r="CXQ213" s="255"/>
      <c r="CXR213" s="255"/>
      <c r="CXS213" s="255"/>
      <c r="CXT213" s="255"/>
      <c r="CXU213" s="255"/>
      <c r="CXV213" s="255"/>
      <c r="CXW213" s="255"/>
      <c r="CXX213" s="255"/>
      <c r="CXY213" s="255"/>
      <c r="CXZ213" s="255"/>
      <c r="CYA213" s="255"/>
      <c r="CYB213" s="255"/>
      <c r="CYC213" s="255"/>
      <c r="CYD213" s="255"/>
      <c r="CYE213" s="255"/>
      <c r="CYF213" s="255"/>
      <c r="CYG213" s="255"/>
      <c r="CYH213" s="255"/>
      <c r="CYI213" s="255"/>
      <c r="CYJ213" s="255"/>
      <c r="CYK213" s="255"/>
      <c r="CYL213" s="255"/>
      <c r="CYM213" s="255"/>
      <c r="CYN213" s="255"/>
      <c r="CYO213" s="255"/>
      <c r="CYP213" s="255"/>
      <c r="CYQ213" s="255"/>
      <c r="CYR213" s="255"/>
      <c r="CYS213" s="255"/>
      <c r="CYT213" s="255"/>
      <c r="CYU213" s="255"/>
      <c r="CYV213" s="255"/>
      <c r="CYW213" s="255"/>
      <c r="CYX213" s="255"/>
      <c r="CYY213" s="255"/>
      <c r="CYZ213" s="255"/>
      <c r="CZA213" s="255"/>
      <c r="CZB213" s="255"/>
      <c r="CZC213" s="255"/>
      <c r="CZD213" s="255"/>
      <c r="CZE213" s="255"/>
      <c r="CZF213" s="255"/>
      <c r="CZG213" s="255"/>
      <c r="CZH213" s="255"/>
      <c r="CZI213" s="255"/>
      <c r="CZJ213" s="255"/>
      <c r="CZK213" s="255"/>
      <c r="CZL213" s="255"/>
      <c r="CZM213" s="255"/>
      <c r="CZN213" s="255"/>
      <c r="CZO213" s="255"/>
      <c r="CZP213" s="255"/>
      <c r="CZQ213" s="255"/>
      <c r="CZR213" s="255"/>
      <c r="CZS213" s="255"/>
      <c r="CZT213" s="255"/>
      <c r="CZU213" s="255"/>
      <c r="CZV213" s="255"/>
      <c r="CZW213" s="255"/>
      <c r="CZX213" s="255"/>
      <c r="CZY213" s="255"/>
      <c r="CZZ213" s="255"/>
      <c r="DAA213" s="255"/>
      <c r="DAB213" s="255"/>
      <c r="DAC213" s="255"/>
      <c r="DAD213" s="255"/>
      <c r="DAE213" s="255"/>
      <c r="DAF213" s="255"/>
      <c r="DAG213" s="255"/>
      <c r="DAH213" s="255"/>
      <c r="DAI213" s="255"/>
      <c r="DAJ213" s="255"/>
      <c r="DAK213" s="255"/>
      <c r="DAL213" s="255"/>
      <c r="DAM213" s="255"/>
      <c r="DAN213" s="255"/>
      <c r="DAO213" s="255"/>
      <c r="DAP213" s="255"/>
      <c r="DAQ213" s="255"/>
      <c r="DAR213" s="255"/>
      <c r="DAS213" s="255"/>
      <c r="DAT213" s="255"/>
      <c r="DAU213" s="255"/>
      <c r="DAV213" s="255"/>
      <c r="DAW213" s="255"/>
      <c r="DAX213" s="255"/>
      <c r="DAY213" s="255"/>
      <c r="DAZ213" s="255"/>
      <c r="DBA213" s="255"/>
      <c r="DBB213" s="255"/>
      <c r="DBC213" s="255"/>
      <c r="DBD213" s="255"/>
      <c r="DBE213" s="255"/>
      <c r="DBF213" s="255"/>
      <c r="DBG213" s="255"/>
      <c r="DBH213" s="255"/>
      <c r="DBI213" s="255"/>
      <c r="DBJ213" s="255"/>
      <c r="DBK213" s="255"/>
      <c r="DBL213" s="255"/>
      <c r="DBM213" s="255"/>
      <c r="DBN213" s="255"/>
      <c r="DBO213" s="255"/>
      <c r="DBP213" s="255"/>
      <c r="DBQ213" s="255"/>
      <c r="DBR213" s="255"/>
      <c r="DBS213" s="255"/>
      <c r="DBT213" s="255"/>
      <c r="DBU213" s="255"/>
      <c r="DBV213" s="255"/>
      <c r="DBW213" s="255"/>
      <c r="DBX213" s="255"/>
      <c r="DBY213" s="255"/>
      <c r="DBZ213" s="255"/>
      <c r="DCA213" s="255"/>
      <c r="DCB213" s="255"/>
      <c r="DCC213" s="255"/>
      <c r="DCD213" s="255"/>
      <c r="DCE213" s="255"/>
      <c r="DCF213" s="255"/>
      <c r="DCG213" s="255"/>
      <c r="DCH213" s="255"/>
      <c r="DCI213" s="255"/>
      <c r="DCJ213" s="255"/>
      <c r="DCK213" s="255"/>
      <c r="DCL213" s="255"/>
      <c r="DCM213" s="255"/>
      <c r="DCN213" s="255"/>
      <c r="DCO213" s="255"/>
      <c r="DCP213" s="255"/>
      <c r="DCQ213" s="255"/>
      <c r="DCR213" s="255"/>
      <c r="DCS213" s="255"/>
      <c r="DCT213" s="255"/>
      <c r="DCU213" s="255"/>
      <c r="DCV213" s="255"/>
      <c r="DCW213" s="255"/>
      <c r="DCX213" s="255"/>
      <c r="DCY213" s="255"/>
      <c r="DCZ213" s="255"/>
      <c r="DDA213" s="255"/>
      <c r="DDB213" s="255"/>
      <c r="DDC213" s="255"/>
      <c r="DDD213" s="255"/>
      <c r="DDE213" s="255"/>
      <c r="DDF213" s="255"/>
      <c r="DDG213" s="255"/>
      <c r="DDH213" s="255"/>
      <c r="DDI213" s="255"/>
      <c r="DDJ213" s="255"/>
      <c r="DDK213" s="255"/>
      <c r="DDL213" s="255"/>
      <c r="DDM213" s="255"/>
      <c r="DDN213" s="255"/>
      <c r="DDO213" s="255"/>
      <c r="DDP213" s="255"/>
      <c r="DDQ213" s="255"/>
      <c r="DDR213" s="255"/>
      <c r="DDS213" s="255"/>
      <c r="DDT213" s="255"/>
      <c r="DDU213" s="255"/>
      <c r="DDV213" s="255"/>
      <c r="DDW213" s="255"/>
      <c r="DDX213" s="255"/>
      <c r="DDY213" s="255"/>
      <c r="DDZ213" s="255"/>
      <c r="DEA213" s="255"/>
      <c r="DEB213" s="255"/>
      <c r="DEC213" s="255"/>
      <c r="DED213" s="255"/>
      <c r="DEE213" s="255"/>
      <c r="DEF213" s="255"/>
      <c r="DEG213" s="255"/>
      <c r="DEH213" s="255"/>
      <c r="DEI213" s="255"/>
      <c r="DEJ213" s="255"/>
      <c r="DEK213" s="255"/>
      <c r="DEL213" s="255"/>
      <c r="DEM213" s="255"/>
      <c r="DEN213" s="255"/>
      <c r="DEO213" s="255"/>
      <c r="DEP213" s="255"/>
      <c r="DEQ213" s="255"/>
      <c r="DER213" s="255"/>
      <c r="DES213" s="255"/>
      <c r="DET213" s="255"/>
      <c r="DEU213" s="255"/>
      <c r="DEV213" s="255"/>
      <c r="DEW213" s="255"/>
      <c r="DEX213" s="255"/>
      <c r="DEY213" s="255"/>
      <c r="DEZ213" s="255"/>
      <c r="DFA213" s="255"/>
      <c r="DFB213" s="255"/>
      <c r="DFC213" s="255"/>
      <c r="DFD213" s="255"/>
      <c r="DFE213" s="255"/>
      <c r="DFF213" s="255"/>
      <c r="DFG213" s="255"/>
      <c r="DFH213" s="255"/>
      <c r="DFI213" s="255"/>
      <c r="DFJ213" s="255"/>
      <c r="DFK213" s="255"/>
      <c r="DFL213" s="255"/>
      <c r="DFM213" s="255"/>
      <c r="DFN213" s="255"/>
      <c r="DFO213" s="255"/>
      <c r="DFP213" s="255"/>
      <c r="DFQ213" s="255"/>
      <c r="DFR213" s="255"/>
      <c r="DFS213" s="255"/>
      <c r="DFT213" s="255"/>
      <c r="DFU213" s="255"/>
      <c r="DFV213" s="255"/>
      <c r="DFW213" s="255"/>
      <c r="DFX213" s="255"/>
      <c r="DFY213" s="255"/>
      <c r="DFZ213" s="255"/>
      <c r="DGA213" s="255"/>
      <c r="DGB213" s="255"/>
      <c r="DGC213" s="255"/>
      <c r="DGD213" s="255"/>
      <c r="DGE213" s="255"/>
      <c r="DGF213" s="255"/>
      <c r="DGG213" s="255"/>
      <c r="DGH213" s="255"/>
      <c r="DGI213" s="255"/>
      <c r="DGJ213" s="255"/>
      <c r="DGK213" s="255"/>
      <c r="DGL213" s="255"/>
      <c r="DGM213" s="255"/>
      <c r="DGN213" s="255"/>
      <c r="DGO213" s="255"/>
      <c r="DGP213" s="255"/>
      <c r="DGQ213" s="255"/>
      <c r="DGR213" s="255"/>
      <c r="DGS213" s="255"/>
      <c r="DGT213" s="255"/>
      <c r="DGU213" s="255"/>
      <c r="DGV213" s="255"/>
      <c r="DGW213" s="255"/>
      <c r="DGX213" s="255"/>
      <c r="DGY213" s="255"/>
      <c r="DGZ213" s="255"/>
      <c r="DHA213" s="255"/>
      <c r="DHB213" s="255"/>
      <c r="DHC213" s="255"/>
      <c r="DHD213" s="255"/>
      <c r="DHE213" s="255"/>
      <c r="DHF213" s="255"/>
      <c r="DHG213" s="255"/>
      <c r="DHH213" s="255"/>
      <c r="DHI213" s="255"/>
      <c r="DHJ213" s="255"/>
      <c r="DHK213" s="255"/>
      <c r="DHL213" s="255"/>
      <c r="DHM213" s="255"/>
      <c r="DHN213" s="255"/>
      <c r="DHO213" s="255"/>
      <c r="DHP213" s="255"/>
      <c r="DHQ213" s="255"/>
      <c r="DHR213" s="255"/>
      <c r="DHS213" s="255"/>
      <c r="DHT213" s="255"/>
      <c r="DHU213" s="255"/>
      <c r="DHV213" s="255"/>
      <c r="DHW213" s="255"/>
      <c r="DHX213" s="255"/>
      <c r="DHY213" s="255"/>
      <c r="DHZ213" s="255"/>
      <c r="DIA213" s="255"/>
      <c r="DIB213" s="255"/>
      <c r="DIC213" s="255"/>
      <c r="DID213" s="255"/>
      <c r="DIE213" s="255"/>
      <c r="DIF213" s="255"/>
      <c r="DIG213" s="255"/>
      <c r="DIH213" s="255"/>
      <c r="DII213" s="255"/>
      <c r="DIJ213" s="255"/>
      <c r="DIK213" s="255"/>
      <c r="DIL213" s="255"/>
      <c r="DIM213" s="255"/>
      <c r="DIN213" s="255"/>
      <c r="DIO213" s="255"/>
      <c r="DIP213" s="255"/>
      <c r="DIQ213" s="255"/>
      <c r="DIR213" s="255"/>
      <c r="DIS213" s="255"/>
      <c r="DIT213" s="255"/>
      <c r="DIU213" s="255"/>
      <c r="DIV213" s="255"/>
      <c r="DIW213" s="255"/>
      <c r="DIX213" s="255"/>
      <c r="DIY213" s="255"/>
      <c r="DIZ213" s="255"/>
      <c r="DJA213" s="255"/>
      <c r="DJB213" s="255"/>
      <c r="DJC213" s="255"/>
      <c r="DJD213" s="255"/>
      <c r="DJE213" s="255"/>
      <c r="DJF213" s="255"/>
      <c r="DJG213" s="255"/>
      <c r="DJH213" s="255"/>
      <c r="DJI213" s="255"/>
      <c r="DJJ213" s="255"/>
      <c r="DJK213" s="255"/>
      <c r="DJL213" s="255"/>
      <c r="DJM213" s="255"/>
      <c r="DJN213" s="255"/>
      <c r="DJO213" s="255"/>
      <c r="DJP213" s="255"/>
      <c r="DJQ213" s="255"/>
      <c r="DJR213" s="255"/>
      <c r="DJS213" s="255"/>
      <c r="DJT213" s="255"/>
      <c r="DJU213" s="255"/>
      <c r="DJV213" s="255"/>
      <c r="DJW213" s="255"/>
      <c r="DJX213" s="255"/>
      <c r="DJY213" s="255"/>
      <c r="DJZ213" s="255"/>
      <c r="DKA213" s="255"/>
      <c r="DKB213" s="255"/>
      <c r="DKC213" s="255"/>
      <c r="DKD213" s="255"/>
      <c r="DKE213" s="255"/>
      <c r="DKF213" s="255"/>
      <c r="DKG213" s="255"/>
      <c r="DKH213" s="255"/>
      <c r="DKI213" s="255"/>
      <c r="DKJ213" s="255"/>
      <c r="DKK213" s="255"/>
      <c r="DKL213" s="255"/>
      <c r="DKM213" s="255"/>
      <c r="DKN213" s="255"/>
      <c r="DKO213" s="255"/>
      <c r="DKP213" s="255"/>
      <c r="DKQ213" s="255"/>
      <c r="DKR213" s="255"/>
      <c r="DKS213" s="255"/>
      <c r="DKT213" s="255"/>
      <c r="DKU213" s="255"/>
      <c r="DKV213" s="255"/>
      <c r="DKW213" s="255"/>
      <c r="DKX213" s="255"/>
      <c r="DKY213" s="255"/>
      <c r="DKZ213" s="255"/>
      <c r="DLA213" s="255"/>
      <c r="DLB213" s="255"/>
      <c r="DLC213" s="255"/>
      <c r="DLD213" s="255"/>
      <c r="DLE213" s="255"/>
      <c r="DLF213" s="255"/>
      <c r="DLG213" s="255"/>
      <c r="DLH213" s="255"/>
      <c r="DLI213" s="255"/>
      <c r="DLJ213" s="255"/>
      <c r="DLK213" s="255"/>
      <c r="DLL213" s="255"/>
      <c r="DLM213" s="255"/>
      <c r="DLN213" s="255"/>
      <c r="DLO213" s="255"/>
      <c r="DLP213" s="255"/>
      <c r="DLQ213" s="255"/>
      <c r="DLR213" s="255"/>
      <c r="DLS213" s="255"/>
      <c r="DLT213" s="255"/>
      <c r="DLU213" s="255"/>
      <c r="DLV213" s="255"/>
      <c r="DLW213" s="255"/>
      <c r="DLX213" s="255"/>
      <c r="DLY213" s="255"/>
      <c r="DLZ213" s="255"/>
      <c r="DMA213" s="255"/>
      <c r="DMB213" s="255"/>
      <c r="DMC213" s="255"/>
      <c r="DMD213" s="255"/>
      <c r="DME213" s="255"/>
      <c r="DMF213" s="255"/>
      <c r="DMG213" s="255"/>
      <c r="DMH213" s="255"/>
      <c r="DMI213" s="255"/>
      <c r="DMJ213" s="255"/>
      <c r="DMK213" s="255"/>
      <c r="DML213" s="255"/>
      <c r="DMM213" s="255"/>
      <c r="DMN213" s="255"/>
      <c r="DMO213" s="255"/>
      <c r="DMP213" s="255"/>
      <c r="DMQ213" s="255"/>
      <c r="DMR213" s="255"/>
      <c r="DMS213" s="255"/>
      <c r="DMT213" s="255"/>
      <c r="DMU213" s="255"/>
      <c r="DMV213" s="255"/>
      <c r="DMW213" s="255"/>
      <c r="DMX213" s="255"/>
      <c r="DMY213" s="255"/>
      <c r="DMZ213" s="255"/>
      <c r="DNA213" s="255"/>
      <c r="DNB213" s="255"/>
      <c r="DNC213" s="255"/>
      <c r="DND213" s="255"/>
      <c r="DNE213" s="255"/>
      <c r="DNF213" s="255"/>
      <c r="DNG213" s="255"/>
      <c r="DNH213" s="255"/>
      <c r="DNI213" s="255"/>
      <c r="DNJ213" s="255"/>
      <c r="DNK213" s="255"/>
      <c r="DNL213" s="255"/>
      <c r="DNM213" s="255"/>
      <c r="DNN213" s="255"/>
      <c r="DNO213" s="255"/>
      <c r="DNP213" s="255"/>
      <c r="DNQ213" s="255"/>
      <c r="DNR213" s="255"/>
      <c r="DNS213" s="255"/>
      <c r="DNT213" s="255"/>
      <c r="DNU213" s="255"/>
      <c r="DNV213" s="255"/>
      <c r="DNW213" s="255"/>
      <c r="DNX213" s="255"/>
      <c r="DNY213" s="255"/>
      <c r="DNZ213" s="255"/>
      <c r="DOA213" s="255"/>
      <c r="DOB213" s="255"/>
      <c r="DOC213" s="255"/>
      <c r="DOD213" s="255"/>
      <c r="DOE213" s="255"/>
      <c r="DOF213" s="255"/>
      <c r="DOG213" s="255"/>
      <c r="DOH213" s="255"/>
      <c r="DOI213" s="255"/>
      <c r="DOJ213" s="255"/>
      <c r="DOK213" s="255"/>
      <c r="DOL213" s="255"/>
      <c r="DOM213" s="255"/>
      <c r="DON213" s="255"/>
      <c r="DOO213" s="255"/>
      <c r="DOP213" s="255"/>
      <c r="DOQ213" s="255"/>
      <c r="DOR213" s="255"/>
      <c r="DOS213" s="255"/>
      <c r="DOT213" s="255"/>
      <c r="DOU213" s="255"/>
      <c r="DOV213" s="255"/>
      <c r="DOW213" s="255"/>
      <c r="DOX213" s="255"/>
      <c r="DOY213" s="255"/>
      <c r="DOZ213" s="255"/>
      <c r="DPA213" s="255"/>
      <c r="DPB213" s="255"/>
      <c r="DPC213" s="255"/>
      <c r="DPD213" s="255"/>
      <c r="DPE213" s="255"/>
      <c r="DPF213" s="255"/>
      <c r="DPG213" s="255"/>
      <c r="DPH213" s="255"/>
      <c r="DPI213" s="255"/>
      <c r="DPJ213" s="255"/>
      <c r="DPK213" s="255"/>
      <c r="DPL213" s="255"/>
      <c r="DPM213" s="255"/>
      <c r="DPN213" s="255"/>
      <c r="DPO213" s="255"/>
      <c r="DPP213" s="255"/>
      <c r="DPQ213" s="255"/>
      <c r="DPR213" s="255"/>
      <c r="DPS213" s="255"/>
      <c r="DPT213" s="255"/>
      <c r="DPU213" s="255"/>
      <c r="DPV213" s="255"/>
      <c r="DPW213" s="255"/>
      <c r="DPX213" s="255"/>
      <c r="DPY213" s="255"/>
      <c r="DPZ213" s="255"/>
      <c r="DQA213" s="255"/>
      <c r="DQB213" s="255"/>
      <c r="DQC213" s="255"/>
      <c r="DQD213" s="255"/>
      <c r="DQE213" s="255"/>
      <c r="DQF213" s="255"/>
      <c r="DQG213" s="255"/>
      <c r="DQH213" s="255"/>
      <c r="DQI213" s="255"/>
      <c r="DQJ213" s="255"/>
      <c r="DQK213" s="255"/>
      <c r="DQL213" s="255"/>
      <c r="DQM213" s="255"/>
      <c r="DQN213" s="255"/>
      <c r="DQO213" s="255"/>
      <c r="DQP213" s="255"/>
      <c r="DQQ213" s="255"/>
      <c r="DQR213" s="255"/>
      <c r="DQS213" s="255"/>
      <c r="DQT213" s="255"/>
      <c r="DQU213" s="255"/>
      <c r="DQV213" s="255"/>
      <c r="DQW213" s="255"/>
      <c r="DQX213" s="255"/>
      <c r="DQY213" s="255"/>
      <c r="DQZ213" s="255"/>
      <c r="DRA213" s="255"/>
      <c r="DRB213" s="255"/>
      <c r="DRC213" s="255"/>
      <c r="DRD213" s="255"/>
      <c r="DRE213" s="255"/>
      <c r="DRF213" s="255"/>
      <c r="DRG213" s="255"/>
      <c r="DRH213" s="255"/>
      <c r="DRI213" s="255"/>
      <c r="DRJ213" s="255"/>
      <c r="DRK213" s="255"/>
      <c r="DRL213" s="255"/>
      <c r="DRM213" s="255"/>
      <c r="DRN213" s="255"/>
      <c r="DRO213" s="255"/>
      <c r="DRP213" s="255"/>
      <c r="DRQ213" s="255"/>
      <c r="DRR213" s="255"/>
      <c r="DRS213" s="255"/>
      <c r="DRT213" s="255"/>
      <c r="DRU213" s="255"/>
      <c r="DRV213" s="255"/>
      <c r="DRW213" s="255"/>
      <c r="DRX213" s="255"/>
      <c r="DRY213" s="255"/>
      <c r="DRZ213" s="255"/>
      <c r="DSA213" s="255"/>
      <c r="DSB213" s="255"/>
      <c r="DSC213" s="255"/>
      <c r="DSD213" s="255"/>
      <c r="DSE213" s="255"/>
      <c r="DSF213" s="255"/>
      <c r="DSG213" s="255"/>
      <c r="DSH213" s="255"/>
      <c r="DSI213" s="255"/>
      <c r="DSJ213" s="255"/>
      <c r="DSK213" s="255"/>
      <c r="DSL213" s="255"/>
      <c r="DSM213" s="255"/>
      <c r="DSN213" s="255"/>
      <c r="DSO213" s="255"/>
      <c r="DSP213" s="255"/>
      <c r="DSQ213" s="255"/>
      <c r="DSR213" s="255"/>
      <c r="DSS213" s="255"/>
      <c r="DST213" s="255"/>
      <c r="DSU213" s="255"/>
      <c r="DSV213" s="255"/>
      <c r="DSW213" s="255"/>
      <c r="DSX213" s="255"/>
      <c r="DSY213" s="255"/>
      <c r="DSZ213" s="255"/>
      <c r="DTA213" s="255"/>
      <c r="DTB213" s="255"/>
      <c r="DTC213" s="255"/>
      <c r="DTD213" s="255"/>
      <c r="DTE213" s="255"/>
      <c r="DTF213" s="255"/>
      <c r="DTG213" s="255"/>
      <c r="DTH213" s="255"/>
      <c r="DTI213" s="255"/>
      <c r="DTJ213" s="255"/>
      <c r="DTK213" s="255"/>
      <c r="DTL213" s="255"/>
      <c r="DTM213" s="255"/>
      <c r="DTN213" s="255"/>
      <c r="DTO213" s="255"/>
      <c r="DTP213" s="255"/>
      <c r="DTQ213" s="255"/>
      <c r="DTR213" s="255"/>
      <c r="DTS213" s="255"/>
      <c r="DTT213" s="255"/>
      <c r="DTU213" s="255"/>
      <c r="DTV213" s="255"/>
      <c r="DTW213" s="255"/>
      <c r="DTX213" s="255"/>
      <c r="DTY213" s="255"/>
      <c r="DTZ213" s="255"/>
      <c r="DUA213" s="255"/>
      <c r="DUB213" s="255"/>
      <c r="DUC213" s="255"/>
      <c r="DUD213" s="255"/>
      <c r="DUE213" s="255"/>
      <c r="DUF213" s="255"/>
      <c r="DUG213" s="255"/>
      <c r="DUH213" s="255"/>
      <c r="DUI213" s="255"/>
      <c r="DUJ213" s="255"/>
      <c r="DUK213" s="255"/>
      <c r="DUL213" s="255"/>
      <c r="DUM213" s="255"/>
      <c r="DUN213" s="255"/>
      <c r="DUO213" s="255"/>
      <c r="DUP213" s="255"/>
      <c r="DUQ213" s="255"/>
      <c r="DUR213" s="255"/>
      <c r="DUS213" s="255"/>
      <c r="DUT213" s="255"/>
      <c r="DUU213" s="255"/>
      <c r="DUV213" s="255"/>
      <c r="DUW213" s="255"/>
      <c r="DUX213" s="255"/>
      <c r="DUY213" s="255"/>
      <c r="DUZ213" s="255"/>
      <c r="DVA213" s="255"/>
      <c r="DVB213" s="255"/>
      <c r="DVC213" s="255"/>
      <c r="DVD213" s="255"/>
      <c r="DVE213" s="255"/>
      <c r="DVF213" s="255"/>
      <c r="DVG213" s="255"/>
      <c r="DVH213" s="255"/>
      <c r="DVI213" s="255"/>
      <c r="DVJ213" s="255"/>
      <c r="DVK213" s="255"/>
      <c r="DVL213" s="255"/>
      <c r="DVM213" s="255"/>
      <c r="DVN213" s="255"/>
      <c r="DVO213" s="255"/>
      <c r="DVP213" s="255"/>
      <c r="DVQ213" s="255"/>
      <c r="DVR213" s="255"/>
      <c r="DVS213" s="255"/>
      <c r="DVT213" s="255"/>
      <c r="DVU213" s="255"/>
      <c r="DVV213" s="255"/>
      <c r="DVW213" s="255"/>
      <c r="DVX213" s="255"/>
      <c r="DVY213" s="255"/>
      <c r="DVZ213" s="255"/>
      <c r="DWA213" s="255"/>
      <c r="DWB213" s="255"/>
      <c r="DWC213" s="255"/>
      <c r="DWD213" s="255"/>
      <c r="DWE213" s="255"/>
      <c r="DWF213" s="255"/>
      <c r="DWG213" s="255"/>
      <c r="DWH213" s="255"/>
      <c r="DWI213" s="255"/>
      <c r="DWJ213" s="255"/>
      <c r="DWK213" s="255"/>
      <c r="DWL213" s="255"/>
      <c r="DWM213" s="255"/>
      <c r="DWN213" s="255"/>
      <c r="DWO213" s="255"/>
      <c r="DWP213" s="255"/>
      <c r="DWQ213" s="255"/>
      <c r="DWR213" s="255"/>
      <c r="DWS213" s="255"/>
      <c r="DWT213" s="255"/>
      <c r="DWU213" s="255"/>
      <c r="DWV213" s="255"/>
      <c r="DWW213" s="255"/>
      <c r="DWX213" s="255"/>
      <c r="DWY213" s="255"/>
      <c r="DWZ213" s="255"/>
      <c r="DXA213" s="255"/>
      <c r="DXB213" s="255"/>
      <c r="DXC213" s="255"/>
      <c r="DXD213" s="255"/>
      <c r="DXE213" s="255"/>
      <c r="DXF213" s="255"/>
      <c r="DXG213" s="255"/>
      <c r="DXH213" s="255"/>
      <c r="DXI213" s="255"/>
      <c r="DXJ213" s="255"/>
      <c r="DXK213" s="255"/>
      <c r="DXL213" s="255"/>
      <c r="DXM213" s="255"/>
      <c r="DXN213" s="255"/>
      <c r="DXO213" s="255"/>
      <c r="DXP213" s="255"/>
      <c r="DXQ213" s="255"/>
      <c r="DXR213" s="255"/>
      <c r="DXS213" s="255"/>
      <c r="DXT213" s="255"/>
      <c r="DXU213" s="255"/>
      <c r="DXV213" s="255"/>
      <c r="DXW213" s="255"/>
      <c r="DXX213" s="255"/>
      <c r="DXY213" s="255"/>
      <c r="DXZ213" s="255"/>
      <c r="DYA213" s="255"/>
      <c r="DYB213" s="255"/>
      <c r="DYC213" s="255"/>
      <c r="DYD213" s="255"/>
      <c r="DYE213" s="255"/>
      <c r="DYF213" s="255"/>
      <c r="DYG213" s="255"/>
      <c r="DYH213" s="255"/>
      <c r="DYI213" s="255"/>
      <c r="DYJ213" s="255"/>
      <c r="DYK213" s="255"/>
      <c r="DYL213" s="255"/>
      <c r="DYM213" s="255"/>
      <c r="DYN213" s="255"/>
      <c r="DYO213" s="255"/>
      <c r="DYP213" s="255"/>
      <c r="DYQ213" s="255"/>
      <c r="DYR213" s="255"/>
      <c r="DYS213" s="255"/>
      <c r="DYT213" s="255"/>
      <c r="DYU213" s="255"/>
      <c r="DYV213" s="255"/>
      <c r="DYW213" s="255"/>
      <c r="DYX213" s="255"/>
      <c r="DYY213" s="255"/>
      <c r="DYZ213" s="255"/>
      <c r="DZA213" s="255"/>
      <c r="DZB213" s="255"/>
      <c r="DZC213" s="255"/>
      <c r="DZD213" s="255"/>
      <c r="DZE213" s="255"/>
      <c r="DZF213" s="255"/>
      <c r="DZG213" s="255"/>
      <c r="DZH213" s="255"/>
      <c r="DZI213" s="255"/>
      <c r="DZJ213" s="255"/>
      <c r="DZK213" s="255"/>
      <c r="DZL213" s="255"/>
      <c r="DZM213" s="255"/>
      <c r="DZN213" s="255"/>
      <c r="DZO213" s="255"/>
      <c r="DZP213" s="255"/>
      <c r="DZQ213" s="255"/>
      <c r="DZR213" s="255"/>
      <c r="DZS213" s="255"/>
      <c r="DZT213" s="255"/>
      <c r="DZU213" s="255"/>
      <c r="DZV213" s="255"/>
      <c r="DZW213" s="255"/>
      <c r="DZX213" s="255"/>
      <c r="DZY213" s="255"/>
      <c r="DZZ213" s="255"/>
      <c r="EAA213" s="255"/>
      <c r="EAB213" s="255"/>
      <c r="EAC213" s="255"/>
      <c r="EAD213" s="255"/>
      <c r="EAE213" s="255"/>
      <c r="EAF213" s="255"/>
      <c r="EAG213" s="255"/>
      <c r="EAH213" s="255"/>
      <c r="EAI213" s="255"/>
      <c r="EAJ213" s="255"/>
      <c r="EAK213" s="255"/>
      <c r="EAL213" s="255"/>
      <c r="EAM213" s="255"/>
      <c r="EAN213" s="255"/>
      <c r="EAO213" s="255"/>
      <c r="EAP213" s="255"/>
      <c r="EAQ213" s="255"/>
      <c r="EAR213" s="255"/>
      <c r="EAS213" s="255"/>
      <c r="EAT213" s="255"/>
      <c r="EAU213" s="255"/>
      <c r="EAV213" s="255"/>
      <c r="EAW213" s="255"/>
      <c r="EAX213" s="255"/>
      <c r="EAY213" s="255"/>
      <c r="EAZ213" s="255"/>
      <c r="EBA213" s="255"/>
      <c r="EBB213" s="255"/>
      <c r="EBC213" s="255"/>
      <c r="EBD213" s="255"/>
      <c r="EBE213" s="255"/>
      <c r="EBF213" s="255"/>
      <c r="EBG213" s="255"/>
      <c r="EBH213" s="255"/>
      <c r="EBI213" s="255"/>
      <c r="EBJ213" s="255"/>
      <c r="EBK213" s="255"/>
      <c r="EBL213" s="255"/>
      <c r="EBM213" s="255"/>
      <c r="EBN213" s="255"/>
      <c r="EBO213" s="255"/>
      <c r="EBP213" s="255"/>
      <c r="EBQ213" s="255"/>
      <c r="EBR213" s="255"/>
      <c r="EBS213" s="255"/>
      <c r="EBT213" s="255"/>
      <c r="EBU213" s="255"/>
      <c r="EBV213" s="255"/>
      <c r="EBW213" s="255"/>
      <c r="EBX213" s="255"/>
      <c r="EBY213" s="255"/>
      <c r="EBZ213" s="255"/>
      <c r="ECA213" s="255"/>
      <c r="ECB213" s="255"/>
      <c r="ECC213" s="255"/>
      <c r="ECD213" s="255"/>
      <c r="ECE213" s="255"/>
      <c r="ECF213" s="255"/>
      <c r="ECG213" s="255"/>
      <c r="ECH213" s="255"/>
      <c r="ECI213" s="255"/>
      <c r="ECJ213" s="255"/>
      <c r="ECK213" s="255"/>
      <c r="ECL213" s="255"/>
      <c r="ECM213" s="255"/>
      <c r="ECN213" s="255"/>
      <c r="ECO213" s="255"/>
      <c r="ECP213" s="255"/>
      <c r="ECQ213" s="255"/>
      <c r="ECR213" s="255"/>
      <c r="ECS213" s="255"/>
      <c r="ECT213" s="255"/>
      <c r="ECU213" s="255"/>
      <c r="ECV213" s="255"/>
      <c r="ECW213" s="255"/>
      <c r="ECX213" s="255"/>
      <c r="ECY213" s="255"/>
      <c r="ECZ213" s="255"/>
      <c r="EDA213" s="255"/>
      <c r="EDB213" s="255"/>
      <c r="EDC213" s="255"/>
      <c r="EDD213" s="255"/>
      <c r="EDE213" s="255"/>
      <c r="EDF213" s="255"/>
      <c r="EDG213" s="255"/>
      <c r="EDH213" s="255"/>
      <c r="EDI213" s="255"/>
      <c r="EDJ213" s="255"/>
      <c r="EDK213" s="255"/>
      <c r="EDL213" s="255"/>
      <c r="EDM213" s="255"/>
      <c r="EDN213" s="255"/>
      <c r="EDO213" s="255"/>
      <c r="EDP213" s="255"/>
      <c r="EDQ213" s="255"/>
      <c r="EDR213" s="255"/>
      <c r="EDS213" s="255"/>
      <c r="EDT213" s="255"/>
      <c r="EDU213" s="255"/>
      <c r="EDV213" s="255"/>
      <c r="EDW213" s="255"/>
      <c r="EDX213" s="255"/>
      <c r="EDY213" s="255"/>
      <c r="EDZ213" s="255"/>
      <c r="EEA213" s="255"/>
      <c r="EEB213" s="255"/>
      <c r="EEC213" s="255"/>
      <c r="EED213" s="255"/>
      <c r="EEE213" s="255"/>
      <c r="EEF213" s="255"/>
      <c r="EEG213" s="255"/>
      <c r="EEH213" s="255"/>
      <c r="EEI213" s="255"/>
      <c r="EEJ213" s="255"/>
      <c r="EEK213" s="255"/>
      <c r="EEL213" s="255"/>
      <c r="EEM213" s="255"/>
      <c r="EEN213" s="255"/>
      <c r="EEO213" s="255"/>
      <c r="EEP213" s="255"/>
      <c r="EEQ213" s="255"/>
      <c r="EER213" s="255"/>
      <c r="EES213" s="255"/>
      <c r="EET213" s="255"/>
      <c r="EEU213" s="255"/>
      <c r="EEV213" s="255"/>
      <c r="EEW213" s="255"/>
      <c r="EEX213" s="255"/>
      <c r="EEY213" s="255"/>
      <c r="EEZ213" s="255"/>
      <c r="EFA213" s="255"/>
      <c r="EFB213" s="255"/>
      <c r="EFC213" s="255"/>
      <c r="EFD213" s="255"/>
      <c r="EFE213" s="255"/>
      <c r="EFF213" s="255"/>
      <c r="EFG213" s="255"/>
      <c r="EFH213" s="255"/>
      <c r="EFI213" s="255"/>
      <c r="EFJ213" s="255"/>
      <c r="EFK213" s="255"/>
      <c r="EFL213" s="255"/>
      <c r="EFM213" s="255"/>
      <c r="EFN213" s="255"/>
      <c r="EFO213" s="255"/>
      <c r="EFP213" s="255"/>
      <c r="EFQ213" s="255"/>
      <c r="EFR213" s="255"/>
      <c r="EFS213" s="255"/>
      <c r="EFT213" s="255"/>
      <c r="EFU213" s="255"/>
      <c r="EFV213" s="255"/>
      <c r="EFW213" s="255"/>
      <c r="EFX213" s="255"/>
      <c r="EFY213" s="255"/>
      <c r="EFZ213" s="255"/>
      <c r="EGA213" s="255"/>
      <c r="EGB213" s="255"/>
      <c r="EGC213" s="255"/>
      <c r="EGD213" s="255"/>
      <c r="EGE213" s="255"/>
      <c r="EGF213" s="255"/>
      <c r="EGG213" s="255"/>
      <c r="EGH213" s="255"/>
      <c r="EGI213" s="255"/>
      <c r="EGJ213" s="255"/>
      <c r="EGK213" s="255"/>
      <c r="EGL213" s="255"/>
      <c r="EGM213" s="255"/>
      <c r="EGN213" s="255"/>
      <c r="EGO213" s="255"/>
      <c r="EGP213" s="255"/>
      <c r="EGQ213" s="255"/>
      <c r="EGR213" s="255"/>
      <c r="EGS213" s="255"/>
      <c r="EGT213" s="255"/>
      <c r="EGU213" s="255"/>
      <c r="EGV213" s="255"/>
      <c r="EGW213" s="255"/>
      <c r="EGX213" s="255"/>
      <c r="EGY213" s="255"/>
      <c r="EGZ213" s="255"/>
      <c r="EHA213" s="255"/>
      <c r="EHB213" s="255"/>
      <c r="EHC213" s="255"/>
      <c r="EHD213" s="255"/>
      <c r="EHE213" s="255"/>
      <c r="EHF213" s="255"/>
      <c r="EHG213" s="255"/>
      <c r="EHH213" s="255"/>
      <c r="EHI213" s="255"/>
      <c r="EHJ213" s="255"/>
      <c r="EHK213" s="255"/>
      <c r="EHL213" s="255"/>
      <c r="EHM213" s="255"/>
      <c r="EHN213" s="255"/>
      <c r="EHO213" s="255"/>
      <c r="EHP213" s="255"/>
      <c r="EHQ213" s="255"/>
      <c r="EHR213" s="255"/>
      <c r="EHS213" s="255"/>
      <c r="EHT213" s="255"/>
      <c r="EHU213" s="255"/>
      <c r="EHV213" s="255"/>
      <c r="EHW213" s="255"/>
      <c r="EHX213" s="255"/>
      <c r="EHY213" s="255"/>
      <c r="EHZ213" s="255"/>
      <c r="EIA213" s="255"/>
      <c r="EIB213" s="255"/>
      <c r="EIC213" s="255"/>
      <c r="EID213" s="255"/>
      <c r="EIE213" s="255"/>
      <c r="EIF213" s="255"/>
      <c r="EIG213" s="255"/>
      <c r="EIH213" s="255"/>
      <c r="EII213" s="255"/>
      <c r="EIJ213" s="255"/>
      <c r="EIK213" s="255"/>
      <c r="EIL213" s="255"/>
      <c r="EIM213" s="255"/>
      <c r="EIN213" s="255"/>
      <c r="EIO213" s="255"/>
      <c r="EIP213" s="255"/>
      <c r="EIQ213" s="255"/>
      <c r="EIR213" s="255"/>
      <c r="EIS213" s="255"/>
      <c r="EIT213" s="255"/>
      <c r="EIU213" s="255"/>
      <c r="EIV213" s="255"/>
      <c r="EIW213" s="255"/>
      <c r="EIX213" s="255"/>
      <c r="EIY213" s="255"/>
      <c r="EIZ213" s="255"/>
      <c r="EJA213" s="255"/>
      <c r="EJB213" s="255"/>
      <c r="EJC213" s="255"/>
      <c r="EJD213" s="255"/>
      <c r="EJE213" s="255"/>
      <c r="EJF213" s="255"/>
      <c r="EJG213" s="255"/>
      <c r="EJH213" s="255"/>
      <c r="EJI213" s="255"/>
      <c r="EJJ213" s="255"/>
      <c r="EJK213" s="255"/>
      <c r="EJL213" s="255"/>
      <c r="EJM213" s="255"/>
      <c r="EJN213" s="255"/>
      <c r="EJO213" s="255"/>
      <c r="EJP213" s="255"/>
      <c r="EJQ213" s="255"/>
      <c r="EJR213" s="255"/>
      <c r="EJS213" s="255"/>
      <c r="EJT213" s="255"/>
      <c r="EJU213" s="255"/>
      <c r="EJV213" s="255"/>
      <c r="EJW213" s="255"/>
      <c r="EJX213" s="255"/>
      <c r="EJY213" s="255"/>
      <c r="EJZ213" s="255"/>
      <c r="EKA213" s="255"/>
      <c r="EKB213" s="255"/>
      <c r="EKC213" s="255"/>
      <c r="EKD213" s="255"/>
      <c r="EKE213" s="255"/>
      <c r="EKF213" s="255"/>
      <c r="EKG213" s="255"/>
      <c r="EKH213" s="255"/>
      <c r="EKI213" s="255"/>
      <c r="EKJ213" s="255"/>
      <c r="EKK213" s="255"/>
      <c r="EKL213" s="255"/>
      <c r="EKM213" s="255"/>
      <c r="EKN213" s="255"/>
      <c r="EKO213" s="255"/>
      <c r="EKP213" s="255"/>
      <c r="EKQ213" s="255"/>
      <c r="EKR213" s="255"/>
      <c r="EKS213" s="255"/>
      <c r="EKT213" s="255"/>
      <c r="EKU213" s="255"/>
      <c r="EKV213" s="255"/>
      <c r="EKW213" s="255"/>
      <c r="EKX213" s="255"/>
      <c r="EKY213" s="255"/>
      <c r="EKZ213" s="255"/>
      <c r="ELA213" s="255"/>
      <c r="ELB213" s="255"/>
      <c r="ELC213" s="255"/>
      <c r="ELD213" s="255"/>
      <c r="ELE213" s="255"/>
      <c r="ELF213" s="255"/>
      <c r="ELG213" s="255"/>
      <c r="ELH213" s="255"/>
      <c r="ELI213" s="255"/>
      <c r="ELJ213" s="255"/>
      <c r="ELK213" s="255"/>
      <c r="ELL213" s="255"/>
      <c r="ELM213" s="255"/>
      <c r="ELN213" s="255"/>
      <c r="ELO213" s="255"/>
      <c r="ELP213" s="255"/>
      <c r="ELQ213" s="255"/>
      <c r="ELR213" s="255"/>
      <c r="ELS213" s="255"/>
      <c r="ELT213" s="255"/>
      <c r="ELU213" s="255"/>
      <c r="ELV213" s="255"/>
      <c r="ELW213" s="255"/>
      <c r="ELX213" s="255"/>
      <c r="ELY213" s="255"/>
      <c r="ELZ213" s="255"/>
      <c r="EMA213" s="255"/>
      <c r="EMB213" s="255"/>
      <c r="EMC213" s="255"/>
      <c r="EMD213" s="255"/>
      <c r="EME213" s="255"/>
      <c r="EMF213" s="255"/>
      <c r="EMG213" s="255"/>
      <c r="EMH213" s="255"/>
      <c r="EMI213" s="255"/>
      <c r="EMJ213" s="255"/>
      <c r="EMK213" s="255"/>
      <c r="EML213" s="255"/>
      <c r="EMM213" s="255"/>
      <c r="EMN213" s="255"/>
      <c r="EMO213" s="255"/>
      <c r="EMP213" s="255"/>
      <c r="EMQ213" s="255"/>
      <c r="EMR213" s="255"/>
      <c r="EMS213" s="255"/>
      <c r="EMT213" s="255"/>
      <c r="EMU213" s="255"/>
      <c r="EMV213" s="255"/>
      <c r="EMW213" s="255"/>
      <c r="EMX213" s="255"/>
      <c r="EMY213" s="255"/>
      <c r="EMZ213" s="255"/>
      <c r="ENA213" s="255"/>
      <c r="ENB213" s="255"/>
      <c r="ENC213" s="255"/>
      <c r="END213" s="255"/>
      <c r="ENE213" s="255"/>
      <c r="ENF213" s="255"/>
      <c r="ENG213" s="255"/>
      <c r="ENH213" s="255"/>
      <c r="ENI213" s="255"/>
      <c r="ENJ213" s="255"/>
      <c r="ENK213" s="255"/>
      <c r="ENL213" s="255"/>
      <c r="ENM213" s="255"/>
      <c r="ENN213" s="255"/>
      <c r="ENO213" s="255"/>
      <c r="ENP213" s="255"/>
      <c r="ENQ213" s="255"/>
      <c r="ENR213" s="255"/>
      <c r="ENS213" s="255"/>
      <c r="ENT213" s="255"/>
      <c r="ENU213" s="255"/>
      <c r="ENV213" s="255"/>
      <c r="ENW213" s="255"/>
      <c r="ENX213" s="255"/>
      <c r="ENY213" s="255"/>
      <c r="ENZ213" s="255"/>
      <c r="EOA213" s="255"/>
      <c r="EOB213" s="255"/>
      <c r="EOC213" s="255"/>
      <c r="EOD213" s="255"/>
      <c r="EOE213" s="255"/>
      <c r="EOF213" s="255"/>
      <c r="EOG213" s="255"/>
      <c r="EOH213" s="255"/>
      <c r="EOI213" s="255"/>
      <c r="EOJ213" s="255"/>
      <c r="EOK213" s="255"/>
      <c r="EOL213" s="255"/>
      <c r="EOM213" s="255"/>
      <c r="EON213" s="255"/>
      <c r="EOO213" s="255"/>
      <c r="EOP213" s="255"/>
      <c r="EOQ213" s="255"/>
      <c r="EOR213" s="255"/>
      <c r="EOS213" s="255"/>
      <c r="EOT213" s="255"/>
      <c r="EOU213" s="255"/>
      <c r="EOV213" s="255"/>
      <c r="EOW213" s="255"/>
      <c r="EOX213" s="255"/>
      <c r="EOY213" s="255"/>
      <c r="EOZ213" s="255"/>
      <c r="EPA213" s="255"/>
      <c r="EPB213" s="255"/>
      <c r="EPC213" s="255"/>
      <c r="EPD213" s="255"/>
      <c r="EPE213" s="255"/>
      <c r="EPF213" s="255"/>
      <c r="EPG213" s="255"/>
      <c r="EPH213" s="255"/>
      <c r="EPI213" s="255"/>
      <c r="EPJ213" s="255"/>
      <c r="EPK213" s="255"/>
      <c r="EPL213" s="255"/>
      <c r="EPM213" s="255"/>
      <c r="EPN213" s="255"/>
      <c r="EPO213" s="255"/>
      <c r="EPP213" s="255"/>
      <c r="EPQ213" s="255"/>
      <c r="EPR213" s="255"/>
      <c r="EPS213" s="255"/>
      <c r="EPT213" s="255"/>
      <c r="EPU213" s="255"/>
      <c r="EPV213" s="255"/>
      <c r="EPW213" s="255"/>
      <c r="EPX213" s="255"/>
      <c r="EPY213" s="255"/>
      <c r="EPZ213" s="255"/>
      <c r="EQA213" s="255"/>
      <c r="EQB213" s="255"/>
      <c r="EQC213" s="255"/>
      <c r="EQD213" s="255"/>
      <c r="EQE213" s="255"/>
      <c r="EQF213" s="255"/>
      <c r="EQG213" s="255"/>
      <c r="EQH213" s="255"/>
      <c r="EQI213" s="255"/>
      <c r="EQJ213" s="255"/>
      <c r="EQK213" s="255"/>
      <c r="EQL213" s="255"/>
      <c r="EQM213" s="255"/>
      <c r="EQN213" s="255"/>
      <c r="EQO213" s="255"/>
      <c r="EQP213" s="255"/>
      <c r="EQQ213" s="255"/>
      <c r="EQR213" s="255"/>
      <c r="EQS213" s="255"/>
      <c r="EQT213" s="255"/>
      <c r="EQU213" s="255"/>
      <c r="EQV213" s="255"/>
      <c r="EQW213" s="255"/>
      <c r="EQX213" s="255"/>
      <c r="EQY213" s="255"/>
      <c r="EQZ213" s="255"/>
      <c r="ERA213" s="255"/>
      <c r="ERB213" s="255"/>
      <c r="ERC213" s="255"/>
      <c r="ERD213" s="255"/>
      <c r="ERE213" s="255"/>
      <c r="ERF213" s="255"/>
      <c r="ERG213" s="255"/>
      <c r="ERH213" s="255"/>
      <c r="ERI213" s="255"/>
      <c r="ERJ213" s="255"/>
      <c r="ERK213" s="255"/>
      <c r="ERL213" s="255"/>
      <c r="ERM213" s="255"/>
      <c r="ERN213" s="255"/>
      <c r="ERO213" s="255"/>
      <c r="ERP213" s="255"/>
      <c r="ERQ213" s="255"/>
      <c r="ERR213" s="255"/>
      <c r="ERS213" s="255"/>
      <c r="ERT213" s="255"/>
      <c r="ERU213" s="255"/>
      <c r="ERV213" s="255"/>
      <c r="ERW213" s="255"/>
      <c r="ERX213" s="255"/>
      <c r="ERY213" s="255"/>
      <c r="ERZ213" s="255"/>
      <c r="ESA213" s="255"/>
      <c r="ESB213" s="255"/>
      <c r="ESC213" s="255"/>
      <c r="ESD213" s="255"/>
      <c r="ESE213" s="255"/>
      <c r="ESF213" s="255"/>
      <c r="ESG213" s="255"/>
      <c r="ESH213" s="255"/>
      <c r="ESI213" s="255"/>
      <c r="ESJ213" s="255"/>
      <c r="ESK213" s="255"/>
      <c r="ESL213" s="255"/>
      <c r="ESM213" s="255"/>
      <c r="ESN213" s="255"/>
      <c r="ESO213" s="255"/>
      <c r="ESP213" s="255"/>
      <c r="ESQ213" s="255"/>
      <c r="ESR213" s="255"/>
      <c r="ESS213" s="255"/>
      <c r="EST213" s="255"/>
      <c r="ESU213" s="255"/>
      <c r="ESV213" s="255"/>
      <c r="ESW213" s="255"/>
      <c r="ESX213" s="255"/>
      <c r="ESY213" s="255"/>
      <c r="ESZ213" s="255"/>
      <c r="ETA213" s="255"/>
      <c r="ETB213" s="255"/>
      <c r="ETC213" s="255"/>
      <c r="ETD213" s="255"/>
      <c r="ETE213" s="255"/>
      <c r="ETF213" s="255"/>
      <c r="ETG213" s="255"/>
      <c r="ETH213" s="255"/>
      <c r="ETI213" s="255"/>
      <c r="ETJ213" s="255"/>
      <c r="ETK213" s="255"/>
      <c r="ETL213" s="255"/>
      <c r="ETM213" s="255"/>
      <c r="ETN213" s="255"/>
      <c r="ETO213" s="255"/>
      <c r="ETP213" s="255"/>
      <c r="ETQ213" s="255"/>
      <c r="ETR213" s="255"/>
      <c r="ETS213" s="255"/>
      <c r="ETT213" s="255"/>
      <c r="ETU213" s="255"/>
      <c r="ETV213" s="255"/>
      <c r="ETW213" s="255"/>
      <c r="ETX213" s="255"/>
      <c r="ETY213" s="255"/>
      <c r="ETZ213" s="255"/>
      <c r="EUA213" s="255"/>
      <c r="EUB213" s="255"/>
      <c r="EUC213" s="255"/>
      <c r="EUD213" s="255"/>
      <c r="EUE213" s="255"/>
      <c r="EUF213" s="255"/>
      <c r="EUG213" s="255"/>
      <c r="EUH213" s="255"/>
      <c r="EUI213" s="255"/>
      <c r="EUJ213" s="255"/>
      <c r="EUK213" s="255"/>
      <c r="EUL213" s="255"/>
      <c r="EUM213" s="255"/>
      <c r="EUN213" s="255"/>
      <c r="EUO213" s="255"/>
      <c r="EUP213" s="255"/>
      <c r="EUQ213" s="255"/>
      <c r="EUR213" s="255"/>
      <c r="EUS213" s="255"/>
      <c r="EUT213" s="255"/>
      <c r="EUU213" s="255"/>
      <c r="EUV213" s="255"/>
      <c r="EUW213" s="255"/>
      <c r="EUX213" s="255"/>
      <c r="EUY213" s="255"/>
      <c r="EUZ213" s="255"/>
      <c r="EVA213" s="255"/>
      <c r="EVB213" s="255"/>
      <c r="EVC213" s="255"/>
      <c r="EVD213" s="255"/>
      <c r="EVE213" s="255"/>
      <c r="EVF213" s="255"/>
      <c r="EVG213" s="255"/>
      <c r="EVH213" s="255"/>
      <c r="EVI213" s="255"/>
      <c r="EVJ213" s="255"/>
      <c r="EVK213" s="255"/>
      <c r="EVL213" s="255"/>
      <c r="EVM213" s="255"/>
      <c r="EVN213" s="255"/>
      <c r="EVO213" s="255"/>
      <c r="EVP213" s="255"/>
      <c r="EVQ213" s="255"/>
      <c r="EVR213" s="255"/>
      <c r="EVS213" s="255"/>
      <c r="EVT213" s="255"/>
      <c r="EVU213" s="255"/>
      <c r="EVV213" s="255"/>
      <c r="EVW213" s="255"/>
      <c r="EVX213" s="255"/>
      <c r="EVY213" s="255"/>
      <c r="EVZ213" s="255"/>
      <c r="EWA213" s="255"/>
      <c r="EWB213" s="255"/>
      <c r="EWC213" s="255"/>
      <c r="EWD213" s="255"/>
      <c r="EWE213" s="255"/>
      <c r="EWF213" s="255"/>
      <c r="EWG213" s="255"/>
      <c r="EWH213" s="255"/>
      <c r="EWI213" s="255"/>
      <c r="EWJ213" s="255"/>
      <c r="EWK213" s="255"/>
      <c r="EWL213" s="255"/>
      <c r="EWM213" s="255"/>
      <c r="EWN213" s="255"/>
      <c r="EWO213" s="255"/>
      <c r="EWP213" s="255"/>
      <c r="EWQ213" s="255"/>
      <c r="EWR213" s="255"/>
      <c r="EWS213" s="255"/>
      <c r="EWT213" s="255"/>
      <c r="EWU213" s="255"/>
      <c r="EWV213" s="255"/>
      <c r="EWW213" s="255"/>
      <c r="EWX213" s="255"/>
      <c r="EWY213" s="255"/>
      <c r="EWZ213" s="255"/>
      <c r="EXA213" s="255"/>
      <c r="EXB213" s="255"/>
      <c r="EXC213" s="255"/>
      <c r="EXD213" s="255"/>
      <c r="EXE213" s="255"/>
      <c r="EXF213" s="255"/>
      <c r="EXG213" s="255"/>
      <c r="EXH213" s="255"/>
      <c r="EXI213" s="255"/>
      <c r="EXJ213" s="255"/>
      <c r="EXK213" s="255"/>
      <c r="EXL213" s="255"/>
      <c r="EXM213" s="255"/>
      <c r="EXN213" s="255"/>
      <c r="EXO213" s="255"/>
      <c r="EXP213" s="255"/>
      <c r="EXQ213" s="255"/>
      <c r="EXR213" s="255"/>
      <c r="EXS213" s="255"/>
      <c r="EXT213" s="255"/>
      <c r="EXU213" s="255"/>
      <c r="EXV213" s="255"/>
      <c r="EXW213" s="255"/>
      <c r="EXX213" s="255"/>
      <c r="EXY213" s="255"/>
      <c r="EXZ213" s="255"/>
      <c r="EYA213" s="255"/>
      <c r="EYB213" s="255"/>
      <c r="EYC213" s="255"/>
      <c r="EYD213" s="255"/>
      <c r="EYE213" s="255"/>
      <c r="EYF213" s="255"/>
      <c r="EYG213" s="255"/>
      <c r="EYH213" s="255"/>
      <c r="EYI213" s="255"/>
      <c r="EYJ213" s="255"/>
      <c r="EYK213" s="255"/>
      <c r="EYL213" s="255"/>
      <c r="EYM213" s="255"/>
      <c r="EYN213" s="255"/>
      <c r="EYO213" s="255"/>
      <c r="EYP213" s="255"/>
      <c r="EYQ213" s="255"/>
      <c r="EYR213" s="255"/>
      <c r="EYS213" s="255"/>
      <c r="EYT213" s="255"/>
      <c r="EYU213" s="255"/>
      <c r="EYV213" s="255"/>
      <c r="EYW213" s="255"/>
      <c r="EYX213" s="255"/>
      <c r="EYY213" s="255"/>
      <c r="EYZ213" s="255"/>
      <c r="EZA213" s="255"/>
      <c r="EZB213" s="255"/>
      <c r="EZC213" s="255"/>
      <c r="EZD213" s="255"/>
      <c r="EZE213" s="255"/>
      <c r="EZF213" s="255"/>
      <c r="EZG213" s="255"/>
      <c r="EZH213" s="255"/>
      <c r="EZI213" s="255"/>
      <c r="EZJ213" s="255"/>
      <c r="EZK213" s="255"/>
      <c r="EZL213" s="255"/>
      <c r="EZM213" s="255"/>
      <c r="EZN213" s="255"/>
      <c r="EZO213" s="255"/>
      <c r="EZP213" s="255"/>
      <c r="EZQ213" s="255"/>
      <c r="EZR213" s="255"/>
      <c r="EZS213" s="255"/>
      <c r="EZT213" s="255"/>
      <c r="EZU213" s="255"/>
      <c r="EZV213" s="255"/>
      <c r="EZW213" s="255"/>
      <c r="EZX213" s="255"/>
      <c r="EZY213" s="255"/>
      <c r="EZZ213" s="255"/>
      <c r="FAA213" s="255"/>
      <c r="FAB213" s="255"/>
      <c r="FAC213" s="255"/>
      <c r="FAD213" s="255"/>
      <c r="FAE213" s="255"/>
      <c r="FAF213" s="255"/>
      <c r="FAG213" s="255"/>
      <c r="FAH213" s="255"/>
      <c r="FAI213" s="255"/>
      <c r="FAJ213" s="255"/>
      <c r="FAK213" s="255"/>
      <c r="FAL213" s="255"/>
      <c r="FAM213" s="255"/>
      <c r="FAN213" s="255"/>
      <c r="FAO213" s="255"/>
      <c r="FAP213" s="255"/>
      <c r="FAQ213" s="255"/>
      <c r="FAR213" s="255"/>
      <c r="FAS213" s="255"/>
      <c r="FAT213" s="255"/>
      <c r="FAU213" s="255"/>
      <c r="FAV213" s="255"/>
      <c r="FAW213" s="255"/>
      <c r="FAX213" s="255"/>
      <c r="FAY213" s="255"/>
      <c r="FAZ213" s="255"/>
      <c r="FBA213" s="255"/>
      <c r="FBB213" s="255"/>
      <c r="FBC213" s="255"/>
      <c r="FBD213" s="255"/>
      <c r="FBE213" s="255"/>
      <c r="FBF213" s="255"/>
      <c r="FBG213" s="255"/>
      <c r="FBH213" s="255"/>
      <c r="FBI213" s="255"/>
      <c r="FBJ213" s="255"/>
      <c r="FBK213" s="255"/>
      <c r="FBL213" s="255"/>
      <c r="FBM213" s="255"/>
      <c r="FBN213" s="255"/>
      <c r="FBO213" s="255"/>
      <c r="FBP213" s="255"/>
      <c r="FBQ213" s="255"/>
      <c r="FBR213" s="255"/>
      <c r="FBS213" s="255"/>
      <c r="FBT213" s="255"/>
      <c r="FBU213" s="255"/>
      <c r="FBV213" s="255"/>
      <c r="FBW213" s="255"/>
      <c r="FBX213" s="255"/>
      <c r="FBY213" s="255"/>
      <c r="FBZ213" s="255"/>
      <c r="FCA213" s="255"/>
      <c r="FCB213" s="255"/>
      <c r="FCC213" s="255"/>
      <c r="FCD213" s="255"/>
      <c r="FCE213" s="255"/>
      <c r="FCF213" s="255"/>
      <c r="FCG213" s="255"/>
      <c r="FCH213" s="255"/>
      <c r="FCI213" s="255"/>
      <c r="FCJ213" s="255"/>
      <c r="FCK213" s="255"/>
      <c r="FCL213" s="255"/>
      <c r="FCM213" s="255"/>
      <c r="FCN213" s="255"/>
      <c r="FCO213" s="255"/>
      <c r="FCP213" s="255"/>
      <c r="FCQ213" s="255"/>
      <c r="FCR213" s="255"/>
      <c r="FCS213" s="255"/>
      <c r="FCT213" s="255"/>
      <c r="FCU213" s="255"/>
      <c r="FCV213" s="255"/>
      <c r="FCW213" s="255"/>
      <c r="FCX213" s="255"/>
      <c r="FCY213" s="255"/>
      <c r="FCZ213" s="255"/>
      <c r="FDA213" s="255"/>
      <c r="FDB213" s="255"/>
      <c r="FDC213" s="255"/>
      <c r="FDD213" s="255"/>
      <c r="FDE213" s="255"/>
      <c r="FDF213" s="255"/>
      <c r="FDG213" s="255"/>
      <c r="FDH213" s="255"/>
      <c r="FDI213" s="255"/>
      <c r="FDJ213" s="255"/>
      <c r="FDK213" s="255"/>
      <c r="FDL213" s="255"/>
      <c r="FDM213" s="255"/>
      <c r="FDN213" s="255"/>
      <c r="FDO213" s="255"/>
      <c r="FDP213" s="255"/>
      <c r="FDQ213" s="255"/>
      <c r="FDR213" s="255"/>
      <c r="FDS213" s="255"/>
      <c r="FDT213" s="255"/>
      <c r="FDU213" s="255"/>
      <c r="FDV213" s="255"/>
      <c r="FDW213" s="255"/>
      <c r="FDX213" s="255"/>
      <c r="FDY213" s="255"/>
      <c r="FDZ213" s="255"/>
      <c r="FEA213" s="255"/>
      <c r="FEB213" s="255"/>
      <c r="FEC213" s="255"/>
      <c r="FED213" s="255"/>
      <c r="FEE213" s="255"/>
      <c r="FEF213" s="255"/>
      <c r="FEG213" s="255"/>
      <c r="FEH213" s="255"/>
      <c r="FEI213" s="255"/>
      <c r="FEJ213" s="255"/>
      <c r="FEK213" s="255"/>
      <c r="FEL213" s="255"/>
      <c r="FEM213" s="255"/>
      <c r="FEN213" s="255"/>
      <c r="FEO213" s="255"/>
      <c r="FEP213" s="255"/>
      <c r="FEQ213" s="255"/>
      <c r="FER213" s="255"/>
      <c r="FES213" s="255"/>
      <c r="FET213" s="255"/>
      <c r="FEU213" s="255"/>
      <c r="FEV213" s="255"/>
      <c r="FEW213" s="255"/>
      <c r="FEX213" s="255"/>
      <c r="FEY213" s="255"/>
      <c r="FEZ213" s="255"/>
      <c r="FFA213" s="255"/>
      <c r="FFB213" s="255"/>
      <c r="FFC213" s="255"/>
      <c r="FFD213" s="255"/>
      <c r="FFE213" s="255"/>
      <c r="FFF213" s="255"/>
      <c r="FFG213" s="255"/>
      <c r="FFH213" s="255"/>
      <c r="FFI213" s="255"/>
      <c r="FFJ213" s="255"/>
      <c r="FFK213" s="255"/>
      <c r="FFL213" s="255"/>
      <c r="FFM213" s="255"/>
      <c r="FFN213" s="255"/>
      <c r="FFO213" s="255"/>
      <c r="FFP213" s="255"/>
      <c r="FFQ213" s="255"/>
      <c r="FFR213" s="255"/>
      <c r="FFS213" s="255"/>
      <c r="FFT213" s="255"/>
      <c r="FFU213" s="255"/>
      <c r="FFV213" s="255"/>
      <c r="FFW213" s="255"/>
      <c r="FFX213" s="255"/>
      <c r="FFY213" s="255"/>
      <c r="FFZ213" s="255"/>
      <c r="FGA213" s="255"/>
      <c r="FGB213" s="255"/>
      <c r="FGC213" s="255"/>
      <c r="FGD213" s="255"/>
      <c r="FGE213" s="255"/>
      <c r="FGF213" s="255"/>
      <c r="FGG213" s="255"/>
      <c r="FGH213" s="255"/>
      <c r="FGI213" s="255"/>
      <c r="FGJ213" s="255"/>
      <c r="FGK213" s="255"/>
      <c r="FGL213" s="255"/>
      <c r="FGM213" s="255"/>
      <c r="FGN213" s="255"/>
      <c r="FGO213" s="255"/>
      <c r="FGP213" s="255"/>
      <c r="FGQ213" s="255"/>
      <c r="FGR213" s="255"/>
      <c r="FGS213" s="255"/>
      <c r="FGT213" s="255"/>
      <c r="FGU213" s="255"/>
      <c r="FGV213" s="255"/>
      <c r="FGW213" s="255"/>
      <c r="FGX213" s="255"/>
      <c r="FGY213" s="255"/>
      <c r="FGZ213" s="255"/>
      <c r="FHA213" s="255"/>
      <c r="FHB213" s="255"/>
      <c r="FHC213" s="255"/>
      <c r="FHD213" s="255"/>
      <c r="FHE213" s="255"/>
      <c r="FHF213" s="255"/>
      <c r="FHG213" s="255"/>
      <c r="FHH213" s="255"/>
      <c r="FHI213" s="255"/>
      <c r="FHJ213" s="255"/>
      <c r="FHK213" s="255"/>
      <c r="FHL213" s="255"/>
      <c r="FHM213" s="255"/>
      <c r="FHN213" s="255"/>
      <c r="FHO213" s="255"/>
      <c r="FHP213" s="255"/>
      <c r="FHQ213" s="255"/>
      <c r="FHR213" s="255"/>
      <c r="FHS213" s="255"/>
      <c r="FHT213" s="255"/>
      <c r="FHU213" s="255"/>
      <c r="FHV213" s="255"/>
      <c r="FHW213" s="255"/>
      <c r="FHX213" s="255"/>
      <c r="FHY213" s="255"/>
      <c r="FHZ213" s="255"/>
      <c r="FIA213" s="255"/>
      <c r="FIB213" s="255"/>
      <c r="FIC213" s="255"/>
      <c r="FID213" s="255"/>
      <c r="FIE213" s="255"/>
      <c r="FIF213" s="255"/>
      <c r="FIG213" s="255"/>
      <c r="FIH213" s="255"/>
      <c r="FII213" s="255"/>
      <c r="FIJ213" s="255"/>
      <c r="FIK213" s="255"/>
      <c r="FIL213" s="255"/>
      <c r="FIM213" s="255"/>
      <c r="FIN213" s="255"/>
      <c r="FIO213" s="255"/>
      <c r="FIP213" s="255"/>
      <c r="FIQ213" s="255"/>
      <c r="FIR213" s="255"/>
      <c r="FIS213" s="255"/>
      <c r="FIT213" s="255"/>
      <c r="FIU213" s="255"/>
      <c r="FIV213" s="255"/>
      <c r="FIW213" s="255"/>
      <c r="FIX213" s="255"/>
      <c r="FIY213" s="255"/>
      <c r="FIZ213" s="255"/>
      <c r="FJA213" s="255"/>
      <c r="FJB213" s="255"/>
      <c r="FJC213" s="255"/>
      <c r="FJD213" s="255"/>
      <c r="FJE213" s="255"/>
      <c r="FJF213" s="255"/>
      <c r="FJG213" s="255"/>
      <c r="FJH213" s="255"/>
      <c r="FJI213" s="255"/>
      <c r="FJJ213" s="255"/>
      <c r="FJK213" s="255"/>
      <c r="FJL213" s="255"/>
      <c r="FJM213" s="255"/>
      <c r="FJN213" s="255"/>
      <c r="FJO213" s="255"/>
      <c r="FJP213" s="255"/>
      <c r="FJQ213" s="255"/>
      <c r="FJR213" s="255"/>
      <c r="FJS213" s="255"/>
      <c r="FJT213" s="255"/>
      <c r="FJU213" s="255"/>
      <c r="FJV213" s="255"/>
      <c r="FJW213" s="255"/>
      <c r="FJX213" s="255"/>
      <c r="FJY213" s="255"/>
      <c r="FJZ213" s="255"/>
      <c r="FKA213" s="255"/>
      <c r="FKB213" s="255"/>
      <c r="FKC213" s="255"/>
      <c r="FKD213" s="255"/>
      <c r="FKE213" s="255"/>
      <c r="FKF213" s="255"/>
      <c r="FKG213" s="255"/>
      <c r="FKH213" s="255"/>
      <c r="FKI213" s="255"/>
      <c r="FKJ213" s="255"/>
      <c r="FKK213" s="255"/>
      <c r="FKL213" s="255"/>
      <c r="FKM213" s="255"/>
      <c r="FKN213" s="255"/>
      <c r="FKO213" s="255"/>
      <c r="FKP213" s="255"/>
      <c r="FKQ213" s="255"/>
      <c r="FKR213" s="255"/>
      <c r="FKS213" s="255"/>
      <c r="FKT213" s="255"/>
      <c r="FKU213" s="255"/>
      <c r="FKV213" s="255"/>
      <c r="FKW213" s="255"/>
      <c r="FKX213" s="255"/>
      <c r="FKY213" s="255"/>
      <c r="FKZ213" s="255"/>
      <c r="FLA213" s="255"/>
      <c r="FLB213" s="255"/>
      <c r="FLC213" s="255"/>
      <c r="FLD213" s="255"/>
      <c r="FLE213" s="255"/>
      <c r="FLF213" s="255"/>
      <c r="FLG213" s="255"/>
      <c r="FLH213" s="255"/>
      <c r="FLI213" s="255"/>
      <c r="FLJ213" s="255"/>
      <c r="FLK213" s="255"/>
      <c r="FLL213" s="255"/>
      <c r="FLM213" s="255"/>
      <c r="FLN213" s="255"/>
      <c r="FLO213" s="255"/>
      <c r="FLP213" s="255"/>
      <c r="FLQ213" s="255"/>
      <c r="FLR213" s="255"/>
      <c r="FLS213" s="255"/>
      <c r="FLT213" s="255"/>
      <c r="FLU213" s="255"/>
      <c r="FLV213" s="255"/>
      <c r="FLW213" s="255"/>
      <c r="FLX213" s="255"/>
      <c r="FLY213" s="255"/>
      <c r="FLZ213" s="255"/>
      <c r="FMA213" s="255"/>
      <c r="FMB213" s="255"/>
      <c r="FMC213" s="255"/>
      <c r="FMD213" s="255"/>
      <c r="FME213" s="255"/>
      <c r="FMF213" s="255"/>
      <c r="FMG213" s="255"/>
      <c r="FMH213" s="255"/>
      <c r="FMI213" s="255"/>
      <c r="FMJ213" s="255"/>
      <c r="FMK213" s="255"/>
      <c r="FML213" s="255"/>
      <c r="FMM213" s="255"/>
      <c r="FMN213" s="255"/>
      <c r="FMO213" s="255"/>
      <c r="FMP213" s="255"/>
      <c r="FMQ213" s="255"/>
      <c r="FMR213" s="255"/>
      <c r="FMS213" s="255"/>
      <c r="FMT213" s="255"/>
      <c r="FMU213" s="255"/>
      <c r="FMV213" s="255"/>
      <c r="FMW213" s="255"/>
      <c r="FMX213" s="255"/>
      <c r="FMY213" s="255"/>
      <c r="FMZ213" s="255"/>
      <c r="FNA213" s="255"/>
      <c r="FNB213" s="255"/>
      <c r="FNC213" s="255"/>
      <c r="FND213" s="255"/>
      <c r="FNE213" s="255"/>
      <c r="FNF213" s="255"/>
      <c r="FNG213" s="255"/>
      <c r="FNH213" s="255"/>
      <c r="FNI213" s="255"/>
      <c r="FNJ213" s="255"/>
      <c r="FNK213" s="255"/>
      <c r="FNL213" s="255"/>
      <c r="FNM213" s="255"/>
      <c r="FNN213" s="255"/>
      <c r="FNO213" s="255"/>
      <c r="FNP213" s="255"/>
      <c r="FNQ213" s="255"/>
      <c r="FNR213" s="255"/>
      <c r="FNS213" s="255"/>
      <c r="FNT213" s="255"/>
      <c r="FNU213" s="255"/>
      <c r="FNV213" s="255"/>
      <c r="FNW213" s="255"/>
      <c r="FNX213" s="255"/>
      <c r="FNY213" s="255"/>
      <c r="FNZ213" s="255"/>
      <c r="FOA213" s="255"/>
      <c r="FOB213" s="255"/>
      <c r="FOC213" s="255"/>
      <c r="FOD213" s="255"/>
      <c r="FOE213" s="255"/>
      <c r="FOF213" s="255"/>
      <c r="FOG213" s="255"/>
      <c r="FOH213" s="255"/>
      <c r="FOI213" s="255"/>
      <c r="FOJ213" s="255"/>
      <c r="FOK213" s="255"/>
      <c r="FOL213" s="255"/>
      <c r="FOM213" s="255"/>
      <c r="FON213" s="255"/>
      <c r="FOO213" s="255"/>
      <c r="FOP213" s="255"/>
      <c r="FOQ213" s="255"/>
      <c r="FOR213" s="255"/>
      <c r="FOS213" s="255"/>
      <c r="FOT213" s="255"/>
      <c r="FOU213" s="255"/>
      <c r="FOV213" s="255"/>
      <c r="FOW213" s="255"/>
      <c r="FOX213" s="255"/>
      <c r="FOY213" s="255"/>
      <c r="FOZ213" s="255"/>
      <c r="FPA213" s="255"/>
      <c r="FPB213" s="255"/>
      <c r="FPC213" s="255"/>
      <c r="FPD213" s="255"/>
      <c r="FPE213" s="255"/>
      <c r="FPF213" s="255"/>
      <c r="FPG213" s="255"/>
      <c r="FPH213" s="255"/>
      <c r="FPI213" s="255"/>
      <c r="FPJ213" s="255"/>
      <c r="FPK213" s="255"/>
      <c r="FPL213" s="255"/>
      <c r="FPM213" s="255"/>
      <c r="FPN213" s="255"/>
      <c r="FPO213" s="255"/>
      <c r="FPP213" s="255"/>
      <c r="FPQ213" s="255"/>
      <c r="FPR213" s="255"/>
      <c r="FPS213" s="255"/>
      <c r="FPT213" s="255"/>
      <c r="FPU213" s="255"/>
      <c r="FPV213" s="255"/>
      <c r="FPW213" s="255"/>
      <c r="FPX213" s="255"/>
      <c r="FPY213" s="255"/>
      <c r="FPZ213" s="255"/>
      <c r="FQA213" s="255"/>
      <c r="FQB213" s="255"/>
      <c r="FQC213" s="255"/>
      <c r="FQD213" s="255"/>
      <c r="FQE213" s="255"/>
      <c r="FQF213" s="255"/>
      <c r="FQG213" s="255"/>
      <c r="FQH213" s="255"/>
      <c r="FQI213" s="255"/>
      <c r="FQJ213" s="255"/>
      <c r="FQK213" s="255"/>
      <c r="FQL213" s="255"/>
      <c r="FQM213" s="255"/>
      <c r="FQN213" s="255"/>
      <c r="FQO213" s="255"/>
      <c r="FQP213" s="255"/>
      <c r="FQQ213" s="255"/>
      <c r="FQR213" s="255"/>
      <c r="FQS213" s="255"/>
      <c r="FQT213" s="255"/>
      <c r="FQU213" s="255"/>
      <c r="FQV213" s="255"/>
      <c r="FQW213" s="255"/>
      <c r="FQX213" s="255"/>
      <c r="FQY213" s="255"/>
      <c r="FQZ213" s="255"/>
      <c r="FRA213" s="255"/>
      <c r="FRB213" s="255"/>
      <c r="FRC213" s="255"/>
      <c r="FRD213" s="255"/>
      <c r="FRE213" s="255"/>
      <c r="FRF213" s="255"/>
      <c r="FRG213" s="255"/>
      <c r="FRH213" s="255"/>
      <c r="FRI213" s="255"/>
      <c r="FRJ213" s="255"/>
      <c r="FRK213" s="255"/>
      <c r="FRL213" s="255"/>
      <c r="FRM213" s="255"/>
      <c r="FRN213" s="255"/>
      <c r="FRO213" s="255"/>
      <c r="FRP213" s="255"/>
      <c r="FRQ213" s="255"/>
      <c r="FRR213" s="255"/>
      <c r="FRS213" s="255"/>
      <c r="FRT213" s="255"/>
      <c r="FRU213" s="255"/>
      <c r="FRV213" s="255"/>
      <c r="FRW213" s="255"/>
      <c r="FRX213" s="255"/>
      <c r="FRY213" s="255"/>
      <c r="FRZ213" s="255"/>
      <c r="FSA213" s="255"/>
      <c r="FSB213" s="255"/>
      <c r="FSC213" s="255"/>
      <c r="FSD213" s="255"/>
      <c r="FSE213" s="255"/>
      <c r="FSF213" s="255"/>
      <c r="FSG213" s="255"/>
      <c r="FSH213" s="255"/>
      <c r="FSI213" s="255"/>
      <c r="FSJ213" s="255"/>
      <c r="FSK213" s="255"/>
      <c r="FSL213" s="255"/>
      <c r="FSM213" s="255"/>
      <c r="FSN213" s="255"/>
      <c r="FSO213" s="255"/>
      <c r="FSP213" s="255"/>
      <c r="FSQ213" s="255"/>
      <c r="FSR213" s="255"/>
      <c r="FSS213" s="255"/>
      <c r="FST213" s="255"/>
      <c r="FSU213" s="255"/>
      <c r="FSV213" s="255"/>
      <c r="FSW213" s="255"/>
      <c r="FSX213" s="255"/>
      <c r="FSY213" s="255"/>
      <c r="FSZ213" s="255"/>
      <c r="FTA213" s="255"/>
      <c r="FTB213" s="255"/>
      <c r="FTC213" s="255"/>
      <c r="FTD213" s="255"/>
      <c r="FTE213" s="255"/>
      <c r="FTF213" s="255"/>
      <c r="FTG213" s="255"/>
      <c r="FTH213" s="255"/>
      <c r="FTI213" s="255"/>
      <c r="FTJ213" s="255"/>
      <c r="FTK213" s="255"/>
      <c r="FTL213" s="255"/>
      <c r="FTM213" s="255"/>
      <c r="FTN213" s="255"/>
      <c r="FTO213" s="255"/>
      <c r="FTP213" s="255"/>
      <c r="FTQ213" s="255"/>
      <c r="FTR213" s="255"/>
      <c r="FTS213" s="255"/>
      <c r="FTT213" s="255"/>
      <c r="FTU213" s="255"/>
      <c r="FTV213" s="255"/>
      <c r="FTW213" s="255"/>
      <c r="FTX213" s="255"/>
      <c r="FTY213" s="255"/>
      <c r="FTZ213" s="255"/>
      <c r="FUA213" s="255"/>
      <c r="FUB213" s="255"/>
      <c r="FUC213" s="255"/>
      <c r="FUD213" s="255"/>
      <c r="FUE213" s="255"/>
      <c r="FUF213" s="255"/>
      <c r="FUG213" s="255"/>
      <c r="FUH213" s="255"/>
      <c r="FUI213" s="255"/>
      <c r="FUJ213" s="255"/>
      <c r="FUK213" s="255"/>
      <c r="FUL213" s="255"/>
      <c r="FUM213" s="255"/>
      <c r="FUN213" s="255"/>
      <c r="FUO213" s="255"/>
      <c r="FUP213" s="255"/>
      <c r="FUQ213" s="255"/>
      <c r="FUR213" s="255"/>
      <c r="FUS213" s="255"/>
      <c r="FUT213" s="255"/>
      <c r="FUU213" s="255"/>
      <c r="FUV213" s="255"/>
      <c r="FUW213" s="255"/>
      <c r="FUX213" s="255"/>
      <c r="FUY213" s="255"/>
      <c r="FUZ213" s="255"/>
      <c r="FVA213" s="255"/>
      <c r="FVB213" s="255"/>
      <c r="FVC213" s="255"/>
      <c r="FVD213" s="255"/>
      <c r="FVE213" s="255"/>
      <c r="FVF213" s="255"/>
      <c r="FVG213" s="255"/>
      <c r="FVH213" s="255"/>
      <c r="FVI213" s="255"/>
      <c r="FVJ213" s="255"/>
      <c r="FVK213" s="255"/>
      <c r="FVL213" s="255"/>
      <c r="FVM213" s="255"/>
      <c r="FVN213" s="255"/>
      <c r="FVO213" s="255"/>
      <c r="FVP213" s="255"/>
      <c r="FVQ213" s="255"/>
      <c r="FVR213" s="255"/>
      <c r="FVS213" s="255"/>
      <c r="FVT213" s="255"/>
      <c r="FVU213" s="255"/>
      <c r="FVV213" s="255"/>
      <c r="FVW213" s="255"/>
      <c r="FVX213" s="255"/>
      <c r="FVY213" s="255"/>
      <c r="FVZ213" s="255"/>
      <c r="FWA213" s="255"/>
      <c r="FWB213" s="255"/>
      <c r="FWC213" s="255"/>
      <c r="FWD213" s="255"/>
      <c r="FWE213" s="255"/>
      <c r="FWF213" s="255"/>
      <c r="FWG213" s="255"/>
      <c r="FWH213" s="255"/>
      <c r="FWI213" s="255"/>
      <c r="FWJ213" s="255"/>
      <c r="FWK213" s="255"/>
      <c r="FWL213" s="255"/>
      <c r="FWM213" s="255"/>
      <c r="FWN213" s="255"/>
      <c r="FWO213" s="255"/>
      <c r="FWP213" s="255"/>
      <c r="FWQ213" s="255"/>
      <c r="FWR213" s="255"/>
      <c r="FWS213" s="255"/>
      <c r="FWT213" s="255"/>
      <c r="FWU213" s="255"/>
      <c r="FWV213" s="255"/>
      <c r="FWW213" s="255"/>
      <c r="FWX213" s="255"/>
      <c r="FWY213" s="255"/>
      <c r="FWZ213" s="255"/>
      <c r="FXA213" s="255"/>
      <c r="FXB213" s="255"/>
      <c r="FXC213" s="255"/>
      <c r="FXD213" s="255"/>
      <c r="FXE213" s="255"/>
      <c r="FXF213" s="255"/>
      <c r="FXG213" s="255"/>
      <c r="FXH213" s="255"/>
      <c r="FXI213" s="255"/>
      <c r="FXJ213" s="255"/>
      <c r="FXK213" s="255"/>
      <c r="FXL213" s="255"/>
      <c r="FXM213" s="255"/>
      <c r="FXN213" s="255"/>
      <c r="FXO213" s="255"/>
      <c r="FXP213" s="255"/>
      <c r="FXQ213" s="255"/>
      <c r="FXR213" s="255"/>
      <c r="FXS213" s="255"/>
      <c r="FXT213" s="255"/>
      <c r="FXU213" s="255"/>
      <c r="FXV213" s="255"/>
      <c r="FXW213" s="255"/>
      <c r="FXX213" s="255"/>
      <c r="FXY213" s="255"/>
      <c r="FXZ213" s="255"/>
      <c r="FYA213" s="255"/>
      <c r="FYB213" s="255"/>
      <c r="FYC213" s="255"/>
      <c r="FYD213" s="255"/>
      <c r="FYE213" s="255"/>
      <c r="FYF213" s="255"/>
      <c r="FYG213" s="255"/>
      <c r="FYH213" s="255"/>
      <c r="FYI213" s="255"/>
      <c r="FYJ213" s="255"/>
      <c r="FYK213" s="255"/>
      <c r="FYL213" s="255"/>
      <c r="FYM213" s="255"/>
      <c r="FYN213" s="255"/>
      <c r="FYO213" s="255"/>
      <c r="FYP213" s="255"/>
      <c r="FYQ213" s="255"/>
      <c r="FYR213" s="255"/>
      <c r="FYS213" s="255"/>
      <c r="FYT213" s="255"/>
      <c r="FYU213" s="255"/>
      <c r="FYV213" s="255"/>
      <c r="FYW213" s="255"/>
      <c r="FYX213" s="255"/>
      <c r="FYY213" s="255"/>
      <c r="FYZ213" s="255"/>
      <c r="FZA213" s="255"/>
      <c r="FZB213" s="255"/>
      <c r="FZC213" s="255"/>
      <c r="FZD213" s="255"/>
      <c r="FZE213" s="255"/>
      <c r="FZF213" s="255"/>
      <c r="FZG213" s="255"/>
      <c r="FZH213" s="255"/>
      <c r="FZI213" s="255"/>
      <c r="FZJ213" s="255"/>
      <c r="FZK213" s="255"/>
      <c r="FZL213" s="255"/>
      <c r="FZM213" s="255"/>
      <c r="FZN213" s="255"/>
      <c r="FZO213" s="255"/>
      <c r="FZP213" s="255"/>
      <c r="FZQ213" s="255"/>
      <c r="FZR213" s="255"/>
      <c r="FZS213" s="255"/>
      <c r="FZT213" s="255"/>
      <c r="FZU213" s="255"/>
      <c r="FZV213" s="255"/>
      <c r="FZW213" s="255"/>
      <c r="FZX213" s="255"/>
      <c r="FZY213" s="255"/>
      <c r="FZZ213" s="255"/>
      <c r="GAA213" s="255"/>
      <c r="GAB213" s="255"/>
      <c r="GAC213" s="255"/>
      <c r="GAD213" s="255"/>
      <c r="GAE213" s="255"/>
      <c r="GAF213" s="255"/>
      <c r="GAG213" s="255"/>
      <c r="GAH213" s="255"/>
      <c r="GAI213" s="255"/>
      <c r="GAJ213" s="255"/>
      <c r="GAK213" s="255"/>
      <c r="GAL213" s="255"/>
      <c r="GAM213" s="255"/>
      <c r="GAN213" s="255"/>
      <c r="GAO213" s="255"/>
      <c r="GAP213" s="255"/>
      <c r="GAQ213" s="255"/>
      <c r="GAR213" s="255"/>
      <c r="GAS213" s="255"/>
      <c r="GAT213" s="255"/>
      <c r="GAU213" s="255"/>
      <c r="GAV213" s="255"/>
      <c r="GAW213" s="255"/>
      <c r="GAX213" s="255"/>
      <c r="GAY213" s="255"/>
      <c r="GAZ213" s="255"/>
      <c r="GBA213" s="255"/>
      <c r="GBB213" s="255"/>
      <c r="GBC213" s="255"/>
      <c r="GBD213" s="255"/>
      <c r="GBE213" s="255"/>
      <c r="GBF213" s="255"/>
      <c r="GBG213" s="255"/>
      <c r="GBH213" s="255"/>
      <c r="GBI213" s="255"/>
      <c r="GBJ213" s="255"/>
      <c r="GBK213" s="255"/>
      <c r="GBL213" s="255"/>
      <c r="GBM213" s="255"/>
      <c r="GBN213" s="255"/>
      <c r="GBO213" s="255"/>
      <c r="GBP213" s="255"/>
      <c r="GBQ213" s="255"/>
      <c r="GBR213" s="255"/>
      <c r="GBS213" s="255"/>
      <c r="GBT213" s="255"/>
      <c r="GBU213" s="255"/>
      <c r="GBV213" s="255"/>
      <c r="GBW213" s="255"/>
      <c r="GBX213" s="255"/>
      <c r="GBY213" s="255"/>
      <c r="GBZ213" s="255"/>
      <c r="GCA213" s="255"/>
      <c r="GCB213" s="255"/>
      <c r="GCC213" s="255"/>
      <c r="GCD213" s="255"/>
      <c r="GCE213" s="255"/>
      <c r="GCF213" s="255"/>
      <c r="GCG213" s="255"/>
      <c r="GCH213" s="255"/>
      <c r="GCI213" s="255"/>
      <c r="GCJ213" s="255"/>
      <c r="GCK213" s="255"/>
      <c r="GCL213" s="255"/>
      <c r="GCM213" s="255"/>
      <c r="GCN213" s="255"/>
      <c r="GCO213" s="255"/>
      <c r="GCP213" s="255"/>
      <c r="GCQ213" s="255"/>
      <c r="GCR213" s="255"/>
      <c r="GCS213" s="255"/>
      <c r="GCT213" s="255"/>
      <c r="GCU213" s="255"/>
      <c r="GCV213" s="255"/>
      <c r="GCW213" s="255"/>
      <c r="GCX213" s="255"/>
      <c r="GCY213" s="255"/>
      <c r="GCZ213" s="255"/>
      <c r="GDA213" s="255"/>
      <c r="GDB213" s="255"/>
      <c r="GDC213" s="255"/>
      <c r="GDD213" s="255"/>
      <c r="GDE213" s="255"/>
      <c r="GDF213" s="255"/>
      <c r="GDG213" s="255"/>
      <c r="GDH213" s="255"/>
      <c r="GDI213" s="255"/>
      <c r="GDJ213" s="255"/>
      <c r="GDK213" s="255"/>
      <c r="GDL213" s="255"/>
      <c r="GDM213" s="255"/>
      <c r="GDN213" s="255"/>
      <c r="GDO213" s="255"/>
      <c r="GDP213" s="255"/>
      <c r="GDQ213" s="255"/>
      <c r="GDR213" s="255"/>
      <c r="GDS213" s="255"/>
      <c r="GDT213" s="255"/>
      <c r="GDU213" s="255"/>
      <c r="GDV213" s="255"/>
      <c r="GDW213" s="255"/>
      <c r="GDX213" s="255"/>
      <c r="GDY213" s="255"/>
      <c r="GDZ213" s="255"/>
      <c r="GEA213" s="255"/>
      <c r="GEB213" s="255"/>
      <c r="GEC213" s="255"/>
      <c r="GED213" s="255"/>
      <c r="GEE213" s="255"/>
      <c r="GEF213" s="255"/>
      <c r="GEG213" s="255"/>
      <c r="GEH213" s="255"/>
      <c r="GEI213" s="255"/>
      <c r="GEJ213" s="255"/>
      <c r="GEK213" s="255"/>
      <c r="GEL213" s="255"/>
      <c r="GEM213" s="255"/>
      <c r="GEN213" s="255"/>
      <c r="GEO213" s="255"/>
      <c r="GEP213" s="255"/>
      <c r="GEQ213" s="255"/>
      <c r="GER213" s="255"/>
      <c r="GES213" s="255"/>
      <c r="GET213" s="255"/>
      <c r="GEU213" s="255"/>
      <c r="GEV213" s="255"/>
      <c r="GEW213" s="255"/>
      <c r="GEX213" s="255"/>
      <c r="GEY213" s="255"/>
      <c r="GEZ213" s="255"/>
      <c r="GFA213" s="255"/>
      <c r="GFB213" s="255"/>
      <c r="GFC213" s="255"/>
      <c r="GFD213" s="255"/>
      <c r="GFE213" s="255"/>
      <c r="GFF213" s="255"/>
      <c r="GFG213" s="255"/>
      <c r="GFH213" s="255"/>
      <c r="GFI213" s="255"/>
      <c r="GFJ213" s="255"/>
      <c r="GFK213" s="255"/>
      <c r="GFL213" s="255"/>
      <c r="GFM213" s="255"/>
      <c r="GFN213" s="255"/>
      <c r="GFO213" s="255"/>
      <c r="GFP213" s="255"/>
      <c r="GFQ213" s="255"/>
      <c r="GFR213" s="255"/>
      <c r="GFS213" s="255"/>
      <c r="GFT213" s="255"/>
      <c r="GFU213" s="255"/>
      <c r="GFV213" s="255"/>
      <c r="GFW213" s="255"/>
      <c r="GFX213" s="255"/>
      <c r="GFY213" s="255"/>
      <c r="GFZ213" s="255"/>
      <c r="GGA213" s="255"/>
      <c r="GGB213" s="255"/>
      <c r="GGC213" s="255"/>
      <c r="GGD213" s="255"/>
      <c r="GGE213" s="255"/>
      <c r="GGF213" s="255"/>
      <c r="GGG213" s="255"/>
      <c r="GGH213" s="255"/>
      <c r="GGI213" s="255"/>
      <c r="GGJ213" s="255"/>
      <c r="GGK213" s="255"/>
      <c r="GGL213" s="255"/>
      <c r="GGM213" s="255"/>
      <c r="GGN213" s="255"/>
      <c r="GGO213" s="255"/>
      <c r="GGP213" s="255"/>
      <c r="GGQ213" s="255"/>
      <c r="GGR213" s="255"/>
      <c r="GGS213" s="255"/>
      <c r="GGT213" s="255"/>
      <c r="GGU213" s="255"/>
      <c r="GGV213" s="255"/>
      <c r="GGW213" s="255"/>
      <c r="GGX213" s="255"/>
      <c r="GGY213" s="255"/>
      <c r="GGZ213" s="255"/>
      <c r="GHA213" s="255"/>
      <c r="GHB213" s="255"/>
      <c r="GHC213" s="255"/>
      <c r="GHD213" s="255"/>
      <c r="GHE213" s="255"/>
      <c r="GHF213" s="255"/>
      <c r="GHG213" s="255"/>
      <c r="GHH213" s="255"/>
      <c r="GHI213" s="255"/>
      <c r="GHJ213" s="255"/>
      <c r="GHK213" s="255"/>
      <c r="GHL213" s="255"/>
      <c r="GHM213" s="255"/>
      <c r="GHN213" s="255"/>
      <c r="GHO213" s="255"/>
      <c r="GHP213" s="255"/>
      <c r="GHQ213" s="255"/>
      <c r="GHR213" s="255"/>
      <c r="GHS213" s="255"/>
      <c r="GHT213" s="255"/>
      <c r="GHU213" s="255"/>
      <c r="GHV213" s="255"/>
      <c r="GHW213" s="255"/>
      <c r="GHX213" s="255"/>
      <c r="GHY213" s="255"/>
      <c r="GHZ213" s="255"/>
      <c r="GIA213" s="255"/>
      <c r="GIB213" s="255"/>
      <c r="GIC213" s="255"/>
      <c r="GID213" s="255"/>
      <c r="GIE213" s="255"/>
      <c r="GIF213" s="255"/>
      <c r="GIG213" s="255"/>
      <c r="GIH213" s="255"/>
      <c r="GII213" s="255"/>
      <c r="GIJ213" s="255"/>
      <c r="GIK213" s="255"/>
      <c r="GIL213" s="255"/>
      <c r="GIM213" s="255"/>
      <c r="GIN213" s="255"/>
      <c r="GIO213" s="255"/>
      <c r="GIP213" s="255"/>
      <c r="GIQ213" s="255"/>
      <c r="GIR213" s="255"/>
      <c r="GIS213" s="255"/>
      <c r="GIT213" s="255"/>
      <c r="GIU213" s="255"/>
      <c r="GIV213" s="255"/>
      <c r="GIW213" s="255"/>
      <c r="GIX213" s="255"/>
      <c r="GIY213" s="255"/>
      <c r="GIZ213" s="255"/>
      <c r="GJA213" s="255"/>
      <c r="GJB213" s="255"/>
      <c r="GJC213" s="255"/>
      <c r="GJD213" s="255"/>
      <c r="GJE213" s="255"/>
      <c r="GJF213" s="255"/>
      <c r="GJG213" s="255"/>
      <c r="GJH213" s="255"/>
      <c r="GJI213" s="255"/>
      <c r="GJJ213" s="255"/>
      <c r="GJK213" s="255"/>
      <c r="GJL213" s="255"/>
      <c r="GJM213" s="255"/>
      <c r="GJN213" s="255"/>
      <c r="GJO213" s="255"/>
      <c r="GJP213" s="255"/>
      <c r="GJQ213" s="255"/>
      <c r="GJR213" s="255"/>
      <c r="GJS213" s="255"/>
      <c r="GJT213" s="255"/>
      <c r="GJU213" s="255"/>
      <c r="GJV213" s="255"/>
      <c r="GJW213" s="255"/>
      <c r="GJX213" s="255"/>
      <c r="GJY213" s="255"/>
      <c r="GJZ213" s="255"/>
      <c r="GKA213" s="255"/>
      <c r="GKB213" s="255"/>
      <c r="GKC213" s="255"/>
      <c r="GKD213" s="255"/>
      <c r="GKE213" s="255"/>
      <c r="GKF213" s="255"/>
      <c r="GKG213" s="255"/>
      <c r="GKH213" s="255"/>
      <c r="GKI213" s="255"/>
      <c r="GKJ213" s="255"/>
      <c r="GKK213" s="255"/>
      <c r="GKL213" s="255"/>
      <c r="GKM213" s="255"/>
      <c r="GKN213" s="255"/>
      <c r="GKO213" s="255"/>
      <c r="GKP213" s="255"/>
      <c r="GKQ213" s="255"/>
      <c r="GKR213" s="255"/>
      <c r="GKS213" s="255"/>
      <c r="GKT213" s="255"/>
      <c r="GKU213" s="255"/>
      <c r="GKV213" s="255"/>
      <c r="GKW213" s="255"/>
      <c r="GKX213" s="255"/>
      <c r="GKY213" s="255"/>
      <c r="GKZ213" s="255"/>
      <c r="GLA213" s="255"/>
      <c r="GLB213" s="255"/>
      <c r="GLC213" s="255"/>
      <c r="GLD213" s="255"/>
      <c r="GLE213" s="255"/>
      <c r="GLF213" s="255"/>
      <c r="GLG213" s="255"/>
      <c r="GLH213" s="255"/>
      <c r="GLI213" s="255"/>
      <c r="GLJ213" s="255"/>
      <c r="GLK213" s="255"/>
      <c r="GLL213" s="255"/>
      <c r="GLM213" s="255"/>
      <c r="GLN213" s="255"/>
      <c r="GLO213" s="255"/>
      <c r="GLP213" s="255"/>
      <c r="GLQ213" s="255"/>
      <c r="GLR213" s="255"/>
      <c r="GLS213" s="255"/>
      <c r="GLT213" s="255"/>
      <c r="GLU213" s="255"/>
      <c r="GLV213" s="255"/>
      <c r="GLW213" s="255"/>
      <c r="GLX213" s="255"/>
      <c r="GLY213" s="255"/>
      <c r="GLZ213" s="255"/>
      <c r="GMA213" s="255"/>
      <c r="GMB213" s="255"/>
      <c r="GMC213" s="255"/>
      <c r="GMD213" s="255"/>
      <c r="GME213" s="255"/>
      <c r="GMF213" s="255"/>
      <c r="GMG213" s="255"/>
      <c r="GMH213" s="255"/>
      <c r="GMI213" s="255"/>
      <c r="GMJ213" s="255"/>
      <c r="GMK213" s="255"/>
      <c r="GML213" s="255"/>
      <c r="GMM213" s="255"/>
      <c r="GMN213" s="255"/>
      <c r="GMO213" s="255"/>
      <c r="GMP213" s="255"/>
      <c r="GMQ213" s="255"/>
      <c r="GMR213" s="255"/>
      <c r="GMS213" s="255"/>
      <c r="GMT213" s="255"/>
      <c r="GMU213" s="255"/>
      <c r="GMV213" s="255"/>
      <c r="GMW213" s="255"/>
      <c r="GMX213" s="255"/>
      <c r="GMY213" s="255"/>
      <c r="GMZ213" s="255"/>
      <c r="GNA213" s="255"/>
      <c r="GNB213" s="255"/>
      <c r="GNC213" s="255"/>
      <c r="GND213" s="255"/>
      <c r="GNE213" s="255"/>
      <c r="GNF213" s="255"/>
      <c r="GNG213" s="255"/>
      <c r="GNH213" s="255"/>
      <c r="GNI213" s="255"/>
      <c r="GNJ213" s="255"/>
      <c r="GNK213" s="255"/>
      <c r="GNL213" s="255"/>
      <c r="GNM213" s="255"/>
      <c r="GNN213" s="255"/>
      <c r="GNO213" s="255"/>
      <c r="GNP213" s="255"/>
      <c r="GNQ213" s="255"/>
      <c r="GNR213" s="255"/>
      <c r="GNS213" s="255"/>
      <c r="GNT213" s="255"/>
      <c r="GNU213" s="255"/>
      <c r="GNV213" s="255"/>
      <c r="GNW213" s="255"/>
      <c r="GNX213" s="255"/>
      <c r="GNY213" s="255"/>
      <c r="GNZ213" s="255"/>
      <c r="GOA213" s="255"/>
      <c r="GOB213" s="255"/>
      <c r="GOC213" s="255"/>
      <c r="GOD213" s="255"/>
      <c r="GOE213" s="255"/>
      <c r="GOF213" s="255"/>
      <c r="GOG213" s="255"/>
      <c r="GOH213" s="255"/>
      <c r="GOI213" s="255"/>
      <c r="GOJ213" s="255"/>
      <c r="GOK213" s="255"/>
      <c r="GOL213" s="255"/>
      <c r="GOM213" s="255"/>
      <c r="GON213" s="255"/>
      <c r="GOO213" s="255"/>
      <c r="GOP213" s="255"/>
      <c r="GOQ213" s="255"/>
      <c r="GOR213" s="255"/>
      <c r="GOS213" s="255"/>
      <c r="GOT213" s="255"/>
      <c r="GOU213" s="255"/>
      <c r="GOV213" s="255"/>
      <c r="GOW213" s="255"/>
      <c r="GOX213" s="255"/>
      <c r="GOY213" s="255"/>
      <c r="GOZ213" s="255"/>
      <c r="GPA213" s="255"/>
      <c r="GPB213" s="255"/>
      <c r="GPC213" s="255"/>
      <c r="GPD213" s="255"/>
      <c r="GPE213" s="255"/>
      <c r="GPF213" s="255"/>
      <c r="GPG213" s="255"/>
      <c r="GPH213" s="255"/>
      <c r="GPI213" s="255"/>
      <c r="GPJ213" s="255"/>
      <c r="GPK213" s="255"/>
      <c r="GPL213" s="255"/>
      <c r="GPM213" s="255"/>
      <c r="GPN213" s="255"/>
      <c r="GPO213" s="255"/>
      <c r="GPP213" s="255"/>
      <c r="GPQ213" s="255"/>
      <c r="GPR213" s="255"/>
      <c r="GPS213" s="255"/>
      <c r="GPT213" s="255"/>
      <c r="GPU213" s="255"/>
      <c r="GPV213" s="255"/>
      <c r="GPW213" s="255"/>
      <c r="GPX213" s="255"/>
      <c r="GPY213" s="255"/>
      <c r="GPZ213" s="255"/>
      <c r="GQA213" s="255"/>
      <c r="GQB213" s="255"/>
      <c r="GQC213" s="255"/>
      <c r="GQD213" s="255"/>
      <c r="GQE213" s="255"/>
      <c r="GQF213" s="255"/>
      <c r="GQG213" s="255"/>
      <c r="GQH213" s="255"/>
      <c r="GQI213" s="255"/>
      <c r="GQJ213" s="255"/>
      <c r="GQK213" s="255"/>
      <c r="GQL213" s="255"/>
      <c r="GQM213" s="255"/>
      <c r="GQN213" s="255"/>
      <c r="GQO213" s="255"/>
      <c r="GQP213" s="255"/>
      <c r="GQQ213" s="255"/>
      <c r="GQR213" s="255"/>
      <c r="GQS213" s="255"/>
      <c r="GQT213" s="255"/>
      <c r="GQU213" s="255"/>
      <c r="GQV213" s="255"/>
      <c r="GQW213" s="255"/>
      <c r="GQX213" s="255"/>
      <c r="GQY213" s="255"/>
      <c r="GQZ213" s="255"/>
      <c r="GRA213" s="255"/>
      <c r="GRB213" s="255"/>
      <c r="GRC213" s="255"/>
      <c r="GRD213" s="255"/>
      <c r="GRE213" s="255"/>
      <c r="GRF213" s="255"/>
      <c r="GRG213" s="255"/>
      <c r="GRH213" s="255"/>
      <c r="GRI213" s="255"/>
      <c r="GRJ213" s="255"/>
      <c r="GRK213" s="255"/>
      <c r="GRL213" s="255"/>
      <c r="GRM213" s="255"/>
      <c r="GRN213" s="255"/>
      <c r="GRO213" s="255"/>
      <c r="GRP213" s="255"/>
      <c r="GRQ213" s="255"/>
      <c r="GRR213" s="255"/>
      <c r="GRS213" s="255"/>
      <c r="GRT213" s="255"/>
      <c r="GRU213" s="255"/>
      <c r="GRV213" s="255"/>
      <c r="GRW213" s="255"/>
      <c r="GRX213" s="255"/>
      <c r="GRY213" s="255"/>
      <c r="GRZ213" s="255"/>
      <c r="GSA213" s="255"/>
      <c r="GSB213" s="255"/>
      <c r="GSC213" s="255"/>
      <c r="GSD213" s="255"/>
      <c r="GSE213" s="255"/>
      <c r="GSF213" s="255"/>
      <c r="GSG213" s="255"/>
      <c r="GSH213" s="255"/>
      <c r="GSI213" s="255"/>
      <c r="GSJ213" s="255"/>
      <c r="GSK213" s="255"/>
      <c r="GSL213" s="255"/>
      <c r="GSM213" s="255"/>
      <c r="GSN213" s="255"/>
      <c r="GSO213" s="255"/>
      <c r="GSP213" s="255"/>
      <c r="GSQ213" s="255"/>
      <c r="GSR213" s="255"/>
      <c r="GSS213" s="255"/>
      <c r="GST213" s="255"/>
      <c r="GSU213" s="255"/>
      <c r="GSV213" s="255"/>
      <c r="GSW213" s="255"/>
      <c r="GSX213" s="255"/>
      <c r="GSY213" s="255"/>
      <c r="GSZ213" s="255"/>
      <c r="GTA213" s="255"/>
      <c r="GTB213" s="255"/>
      <c r="GTC213" s="255"/>
      <c r="GTD213" s="255"/>
      <c r="GTE213" s="255"/>
      <c r="GTF213" s="255"/>
      <c r="GTG213" s="255"/>
      <c r="GTH213" s="255"/>
      <c r="GTI213" s="255"/>
      <c r="GTJ213" s="255"/>
      <c r="GTK213" s="255"/>
      <c r="GTL213" s="255"/>
      <c r="GTM213" s="255"/>
      <c r="GTN213" s="255"/>
      <c r="GTO213" s="255"/>
      <c r="GTP213" s="255"/>
      <c r="GTQ213" s="255"/>
      <c r="GTR213" s="255"/>
      <c r="GTS213" s="255"/>
      <c r="GTT213" s="255"/>
      <c r="GTU213" s="255"/>
      <c r="GTV213" s="255"/>
      <c r="GTW213" s="255"/>
      <c r="GTX213" s="255"/>
      <c r="GTY213" s="255"/>
      <c r="GTZ213" s="255"/>
      <c r="GUA213" s="255"/>
      <c r="GUB213" s="255"/>
      <c r="GUC213" s="255"/>
      <c r="GUD213" s="255"/>
      <c r="GUE213" s="255"/>
      <c r="GUF213" s="255"/>
      <c r="GUG213" s="255"/>
      <c r="GUH213" s="255"/>
      <c r="GUI213" s="255"/>
      <c r="GUJ213" s="255"/>
      <c r="GUK213" s="255"/>
      <c r="GUL213" s="255"/>
      <c r="GUM213" s="255"/>
      <c r="GUN213" s="255"/>
      <c r="GUO213" s="255"/>
      <c r="GUP213" s="255"/>
      <c r="GUQ213" s="255"/>
      <c r="GUR213" s="255"/>
      <c r="GUS213" s="255"/>
      <c r="GUT213" s="255"/>
      <c r="GUU213" s="255"/>
      <c r="GUV213" s="255"/>
      <c r="GUW213" s="255"/>
      <c r="GUX213" s="255"/>
      <c r="GUY213" s="255"/>
      <c r="GUZ213" s="255"/>
      <c r="GVA213" s="255"/>
      <c r="GVB213" s="255"/>
      <c r="GVC213" s="255"/>
      <c r="GVD213" s="255"/>
      <c r="GVE213" s="255"/>
      <c r="GVF213" s="255"/>
      <c r="GVG213" s="255"/>
      <c r="GVH213" s="255"/>
      <c r="GVI213" s="255"/>
      <c r="GVJ213" s="255"/>
      <c r="GVK213" s="255"/>
      <c r="GVL213" s="255"/>
      <c r="GVM213" s="255"/>
      <c r="GVN213" s="255"/>
      <c r="GVO213" s="255"/>
      <c r="GVP213" s="255"/>
      <c r="GVQ213" s="255"/>
      <c r="GVR213" s="255"/>
      <c r="GVS213" s="255"/>
      <c r="GVT213" s="255"/>
      <c r="GVU213" s="255"/>
      <c r="GVV213" s="255"/>
      <c r="GVW213" s="255"/>
      <c r="GVX213" s="255"/>
      <c r="GVY213" s="255"/>
      <c r="GVZ213" s="255"/>
      <c r="GWA213" s="255"/>
      <c r="GWB213" s="255"/>
      <c r="GWC213" s="255"/>
      <c r="GWD213" s="255"/>
      <c r="GWE213" s="255"/>
      <c r="GWF213" s="255"/>
      <c r="GWG213" s="255"/>
      <c r="GWH213" s="255"/>
      <c r="GWI213" s="255"/>
      <c r="GWJ213" s="255"/>
      <c r="GWK213" s="255"/>
      <c r="GWL213" s="255"/>
      <c r="GWM213" s="255"/>
      <c r="GWN213" s="255"/>
      <c r="GWO213" s="255"/>
      <c r="GWP213" s="255"/>
      <c r="GWQ213" s="255"/>
      <c r="GWR213" s="255"/>
      <c r="GWS213" s="255"/>
      <c r="GWT213" s="255"/>
      <c r="GWU213" s="255"/>
      <c r="GWV213" s="255"/>
      <c r="GWW213" s="255"/>
      <c r="GWX213" s="255"/>
      <c r="GWY213" s="255"/>
      <c r="GWZ213" s="255"/>
      <c r="GXA213" s="255"/>
      <c r="GXB213" s="255"/>
      <c r="GXC213" s="255"/>
      <c r="GXD213" s="255"/>
      <c r="GXE213" s="255"/>
      <c r="GXF213" s="255"/>
      <c r="GXG213" s="255"/>
      <c r="GXH213" s="255"/>
      <c r="GXI213" s="255"/>
      <c r="GXJ213" s="255"/>
      <c r="GXK213" s="255"/>
      <c r="GXL213" s="255"/>
      <c r="GXM213" s="255"/>
      <c r="GXN213" s="255"/>
      <c r="GXO213" s="255"/>
      <c r="GXP213" s="255"/>
      <c r="GXQ213" s="255"/>
      <c r="GXR213" s="255"/>
      <c r="GXS213" s="255"/>
      <c r="GXT213" s="255"/>
      <c r="GXU213" s="255"/>
      <c r="GXV213" s="255"/>
      <c r="GXW213" s="255"/>
      <c r="GXX213" s="255"/>
      <c r="GXY213" s="255"/>
      <c r="GXZ213" s="255"/>
      <c r="GYA213" s="255"/>
      <c r="GYB213" s="255"/>
      <c r="GYC213" s="255"/>
      <c r="GYD213" s="255"/>
      <c r="GYE213" s="255"/>
      <c r="GYF213" s="255"/>
      <c r="GYG213" s="255"/>
      <c r="GYH213" s="255"/>
      <c r="GYI213" s="255"/>
      <c r="GYJ213" s="255"/>
      <c r="GYK213" s="255"/>
      <c r="GYL213" s="255"/>
      <c r="GYM213" s="255"/>
      <c r="GYN213" s="255"/>
      <c r="GYO213" s="255"/>
      <c r="GYP213" s="255"/>
      <c r="GYQ213" s="255"/>
      <c r="GYR213" s="255"/>
      <c r="GYS213" s="255"/>
      <c r="GYT213" s="255"/>
      <c r="GYU213" s="255"/>
      <c r="GYV213" s="255"/>
      <c r="GYW213" s="255"/>
      <c r="GYX213" s="255"/>
      <c r="GYY213" s="255"/>
      <c r="GYZ213" s="255"/>
      <c r="GZA213" s="255"/>
      <c r="GZB213" s="255"/>
      <c r="GZC213" s="255"/>
      <c r="GZD213" s="255"/>
      <c r="GZE213" s="255"/>
      <c r="GZF213" s="255"/>
      <c r="GZG213" s="255"/>
      <c r="GZH213" s="255"/>
      <c r="GZI213" s="255"/>
      <c r="GZJ213" s="255"/>
      <c r="GZK213" s="255"/>
      <c r="GZL213" s="255"/>
      <c r="GZM213" s="255"/>
      <c r="GZN213" s="255"/>
      <c r="GZO213" s="255"/>
      <c r="GZP213" s="255"/>
      <c r="GZQ213" s="255"/>
      <c r="GZR213" s="255"/>
      <c r="GZS213" s="255"/>
      <c r="GZT213" s="255"/>
      <c r="GZU213" s="255"/>
      <c r="GZV213" s="255"/>
      <c r="GZW213" s="255"/>
      <c r="GZX213" s="255"/>
      <c r="GZY213" s="255"/>
      <c r="GZZ213" s="255"/>
      <c r="HAA213" s="255"/>
      <c r="HAB213" s="255"/>
      <c r="HAC213" s="255"/>
      <c r="HAD213" s="255"/>
      <c r="HAE213" s="255"/>
      <c r="HAF213" s="255"/>
      <c r="HAG213" s="255"/>
      <c r="HAH213" s="255"/>
      <c r="HAI213" s="255"/>
      <c r="HAJ213" s="255"/>
      <c r="HAK213" s="255"/>
      <c r="HAL213" s="255"/>
      <c r="HAM213" s="255"/>
      <c r="HAN213" s="255"/>
      <c r="HAO213" s="255"/>
      <c r="HAP213" s="255"/>
      <c r="HAQ213" s="255"/>
      <c r="HAR213" s="255"/>
      <c r="HAS213" s="255"/>
      <c r="HAT213" s="255"/>
      <c r="HAU213" s="255"/>
      <c r="HAV213" s="255"/>
      <c r="HAW213" s="255"/>
      <c r="HAX213" s="255"/>
      <c r="HAY213" s="255"/>
      <c r="HAZ213" s="255"/>
      <c r="HBA213" s="255"/>
      <c r="HBB213" s="255"/>
      <c r="HBC213" s="255"/>
      <c r="HBD213" s="255"/>
      <c r="HBE213" s="255"/>
      <c r="HBF213" s="255"/>
      <c r="HBG213" s="255"/>
      <c r="HBH213" s="255"/>
      <c r="HBI213" s="255"/>
      <c r="HBJ213" s="255"/>
      <c r="HBK213" s="255"/>
      <c r="HBL213" s="255"/>
      <c r="HBM213" s="255"/>
      <c r="HBN213" s="255"/>
      <c r="HBO213" s="255"/>
      <c r="HBP213" s="255"/>
      <c r="HBQ213" s="255"/>
      <c r="HBR213" s="255"/>
      <c r="HBS213" s="255"/>
      <c r="HBT213" s="255"/>
      <c r="HBU213" s="255"/>
      <c r="HBV213" s="255"/>
      <c r="HBW213" s="255"/>
      <c r="HBX213" s="255"/>
      <c r="HBY213" s="255"/>
      <c r="HBZ213" s="255"/>
      <c r="HCA213" s="255"/>
      <c r="HCB213" s="255"/>
      <c r="HCC213" s="255"/>
      <c r="HCD213" s="255"/>
      <c r="HCE213" s="255"/>
      <c r="HCF213" s="255"/>
      <c r="HCG213" s="255"/>
      <c r="HCH213" s="255"/>
      <c r="HCI213" s="255"/>
      <c r="HCJ213" s="255"/>
      <c r="HCK213" s="255"/>
      <c r="HCL213" s="255"/>
      <c r="HCM213" s="255"/>
      <c r="HCN213" s="255"/>
      <c r="HCO213" s="255"/>
      <c r="HCP213" s="255"/>
      <c r="HCQ213" s="255"/>
      <c r="HCR213" s="255"/>
      <c r="HCS213" s="255"/>
      <c r="HCT213" s="255"/>
      <c r="HCU213" s="255"/>
      <c r="HCV213" s="255"/>
      <c r="HCW213" s="255"/>
      <c r="HCX213" s="255"/>
      <c r="HCY213" s="255"/>
      <c r="HCZ213" s="255"/>
      <c r="HDA213" s="255"/>
      <c r="HDB213" s="255"/>
      <c r="HDC213" s="255"/>
      <c r="HDD213" s="255"/>
      <c r="HDE213" s="255"/>
      <c r="HDF213" s="255"/>
      <c r="HDG213" s="255"/>
      <c r="HDH213" s="255"/>
      <c r="HDI213" s="255"/>
      <c r="HDJ213" s="255"/>
      <c r="HDK213" s="255"/>
      <c r="HDL213" s="255"/>
      <c r="HDM213" s="255"/>
      <c r="HDN213" s="255"/>
      <c r="HDO213" s="255"/>
      <c r="HDP213" s="255"/>
      <c r="HDQ213" s="255"/>
      <c r="HDR213" s="255"/>
      <c r="HDS213" s="255"/>
      <c r="HDT213" s="255"/>
      <c r="HDU213" s="255"/>
      <c r="HDV213" s="255"/>
      <c r="HDW213" s="255"/>
      <c r="HDX213" s="255"/>
      <c r="HDY213" s="255"/>
      <c r="HDZ213" s="255"/>
      <c r="HEA213" s="255"/>
      <c r="HEB213" s="255"/>
      <c r="HEC213" s="255"/>
      <c r="HED213" s="255"/>
      <c r="HEE213" s="255"/>
      <c r="HEF213" s="255"/>
      <c r="HEG213" s="255"/>
      <c r="HEH213" s="255"/>
      <c r="HEI213" s="255"/>
      <c r="HEJ213" s="255"/>
      <c r="HEK213" s="255"/>
      <c r="HEL213" s="255"/>
      <c r="HEM213" s="255"/>
      <c r="HEN213" s="255"/>
      <c r="HEO213" s="255"/>
      <c r="HEP213" s="255"/>
      <c r="HEQ213" s="255"/>
      <c r="HER213" s="255"/>
      <c r="HES213" s="255"/>
      <c r="HET213" s="255"/>
      <c r="HEU213" s="255"/>
      <c r="HEV213" s="255"/>
      <c r="HEW213" s="255"/>
      <c r="HEX213" s="255"/>
      <c r="HEY213" s="255"/>
      <c r="HEZ213" s="255"/>
      <c r="HFA213" s="255"/>
      <c r="HFB213" s="255"/>
      <c r="HFC213" s="255"/>
      <c r="HFD213" s="255"/>
      <c r="HFE213" s="255"/>
      <c r="HFF213" s="255"/>
      <c r="HFG213" s="255"/>
      <c r="HFH213" s="255"/>
      <c r="HFI213" s="255"/>
      <c r="HFJ213" s="255"/>
      <c r="HFK213" s="255"/>
      <c r="HFL213" s="255"/>
      <c r="HFM213" s="255"/>
      <c r="HFN213" s="255"/>
      <c r="HFO213" s="255"/>
      <c r="HFP213" s="255"/>
      <c r="HFQ213" s="255"/>
      <c r="HFR213" s="255"/>
      <c r="HFS213" s="255"/>
      <c r="HFT213" s="255"/>
      <c r="HFU213" s="255"/>
      <c r="HFV213" s="255"/>
      <c r="HFW213" s="255"/>
      <c r="HFX213" s="255"/>
      <c r="HFY213" s="255"/>
      <c r="HFZ213" s="255"/>
      <c r="HGA213" s="255"/>
      <c r="HGB213" s="255"/>
      <c r="HGC213" s="255"/>
      <c r="HGD213" s="255"/>
      <c r="HGE213" s="255"/>
      <c r="HGF213" s="255"/>
      <c r="HGG213" s="255"/>
      <c r="HGH213" s="255"/>
      <c r="HGI213" s="255"/>
      <c r="HGJ213" s="255"/>
      <c r="HGK213" s="255"/>
      <c r="HGL213" s="255"/>
      <c r="HGM213" s="255"/>
      <c r="HGN213" s="255"/>
      <c r="HGO213" s="255"/>
      <c r="HGP213" s="255"/>
      <c r="HGQ213" s="255"/>
      <c r="HGR213" s="255"/>
      <c r="HGS213" s="255"/>
      <c r="HGT213" s="255"/>
      <c r="HGU213" s="255"/>
      <c r="HGV213" s="255"/>
      <c r="HGW213" s="255"/>
      <c r="HGX213" s="255"/>
      <c r="HGY213" s="255"/>
      <c r="HGZ213" s="255"/>
      <c r="HHA213" s="255"/>
      <c r="HHB213" s="255"/>
      <c r="HHC213" s="255"/>
      <c r="HHD213" s="255"/>
      <c r="HHE213" s="255"/>
      <c r="HHF213" s="255"/>
      <c r="HHG213" s="255"/>
      <c r="HHH213" s="255"/>
      <c r="HHI213" s="255"/>
      <c r="HHJ213" s="255"/>
      <c r="HHK213" s="255"/>
      <c r="HHL213" s="255"/>
      <c r="HHM213" s="255"/>
      <c r="HHN213" s="255"/>
      <c r="HHO213" s="255"/>
      <c r="HHP213" s="255"/>
      <c r="HHQ213" s="255"/>
      <c r="HHR213" s="255"/>
      <c r="HHS213" s="255"/>
      <c r="HHT213" s="255"/>
      <c r="HHU213" s="255"/>
      <c r="HHV213" s="255"/>
      <c r="HHW213" s="255"/>
      <c r="HHX213" s="255"/>
      <c r="HHY213" s="255"/>
      <c r="HHZ213" s="255"/>
      <c r="HIA213" s="255"/>
      <c r="HIB213" s="255"/>
      <c r="HIC213" s="255"/>
      <c r="HID213" s="255"/>
      <c r="HIE213" s="255"/>
      <c r="HIF213" s="255"/>
      <c r="HIG213" s="255"/>
      <c r="HIH213" s="255"/>
      <c r="HII213" s="255"/>
      <c r="HIJ213" s="255"/>
      <c r="HIK213" s="255"/>
      <c r="HIL213" s="255"/>
      <c r="HIM213" s="255"/>
      <c r="HIN213" s="255"/>
      <c r="HIO213" s="255"/>
      <c r="HIP213" s="255"/>
      <c r="HIQ213" s="255"/>
      <c r="HIR213" s="255"/>
      <c r="HIS213" s="255"/>
      <c r="HIT213" s="255"/>
      <c r="HIU213" s="255"/>
      <c r="HIV213" s="255"/>
      <c r="HIW213" s="255"/>
      <c r="HIX213" s="255"/>
      <c r="HIY213" s="255"/>
      <c r="HIZ213" s="255"/>
      <c r="HJA213" s="255"/>
      <c r="HJB213" s="255"/>
      <c r="HJC213" s="255"/>
      <c r="HJD213" s="255"/>
      <c r="HJE213" s="255"/>
      <c r="HJF213" s="255"/>
      <c r="HJG213" s="255"/>
      <c r="HJH213" s="255"/>
      <c r="HJI213" s="255"/>
      <c r="HJJ213" s="255"/>
      <c r="HJK213" s="255"/>
      <c r="HJL213" s="255"/>
      <c r="HJM213" s="255"/>
      <c r="HJN213" s="255"/>
      <c r="HJO213" s="255"/>
      <c r="HJP213" s="255"/>
      <c r="HJQ213" s="255"/>
      <c r="HJR213" s="255"/>
      <c r="HJS213" s="255"/>
      <c r="HJT213" s="255"/>
      <c r="HJU213" s="255"/>
      <c r="HJV213" s="255"/>
      <c r="HJW213" s="255"/>
      <c r="HJX213" s="255"/>
      <c r="HJY213" s="255"/>
      <c r="HJZ213" s="255"/>
      <c r="HKA213" s="255"/>
      <c r="HKB213" s="255"/>
      <c r="HKC213" s="255"/>
      <c r="HKD213" s="255"/>
      <c r="HKE213" s="255"/>
      <c r="HKF213" s="255"/>
      <c r="HKG213" s="255"/>
      <c r="HKH213" s="255"/>
      <c r="HKI213" s="255"/>
      <c r="HKJ213" s="255"/>
      <c r="HKK213" s="255"/>
      <c r="HKL213" s="255"/>
      <c r="HKM213" s="255"/>
      <c r="HKN213" s="255"/>
      <c r="HKO213" s="255"/>
      <c r="HKP213" s="255"/>
      <c r="HKQ213" s="255"/>
      <c r="HKR213" s="255"/>
      <c r="HKS213" s="255"/>
      <c r="HKT213" s="255"/>
      <c r="HKU213" s="255"/>
      <c r="HKV213" s="255"/>
      <c r="HKW213" s="255"/>
      <c r="HKX213" s="255"/>
      <c r="HKY213" s="255"/>
      <c r="HKZ213" s="255"/>
      <c r="HLA213" s="255"/>
      <c r="HLB213" s="255"/>
      <c r="HLC213" s="255"/>
      <c r="HLD213" s="255"/>
      <c r="HLE213" s="255"/>
      <c r="HLF213" s="255"/>
      <c r="HLG213" s="255"/>
      <c r="HLH213" s="255"/>
      <c r="HLI213" s="255"/>
      <c r="HLJ213" s="255"/>
      <c r="HLK213" s="255"/>
      <c r="HLL213" s="255"/>
      <c r="HLM213" s="255"/>
      <c r="HLN213" s="255"/>
      <c r="HLO213" s="255"/>
      <c r="HLP213" s="255"/>
      <c r="HLQ213" s="255"/>
      <c r="HLR213" s="255"/>
      <c r="HLS213" s="255"/>
      <c r="HLT213" s="255"/>
      <c r="HLU213" s="255"/>
      <c r="HLV213" s="255"/>
      <c r="HLW213" s="255"/>
      <c r="HLX213" s="255"/>
      <c r="HLY213" s="255"/>
      <c r="HLZ213" s="255"/>
      <c r="HMA213" s="255"/>
      <c r="HMB213" s="255"/>
      <c r="HMC213" s="255"/>
      <c r="HMD213" s="255"/>
      <c r="HME213" s="255"/>
      <c r="HMF213" s="255"/>
      <c r="HMG213" s="255"/>
      <c r="HMH213" s="255"/>
      <c r="HMI213" s="255"/>
      <c r="HMJ213" s="255"/>
      <c r="HMK213" s="255"/>
      <c r="HML213" s="255"/>
      <c r="HMM213" s="255"/>
      <c r="HMN213" s="255"/>
      <c r="HMO213" s="255"/>
      <c r="HMP213" s="255"/>
      <c r="HMQ213" s="255"/>
      <c r="HMR213" s="255"/>
      <c r="HMS213" s="255"/>
      <c r="HMT213" s="255"/>
      <c r="HMU213" s="255"/>
      <c r="HMV213" s="255"/>
      <c r="HMW213" s="255"/>
      <c r="HMX213" s="255"/>
      <c r="HMY213" s="255"/>
      <c r="HMZ213" s="255"/>
      <c r="HNA213" s="255"/>
      <c r="HNB213" s="255"/>
      <c r="HNC213" s="255"/>
      <c r="HND213" s="255"/>
      <c r="HNE213" s="255"/>
      <c r="HNF213" s="255"/>
      <c r="HNG213" s="255"/>
      <c r="HNH213" s="255"/>
      <c r="HNI213" s="255"/>
      <c r="HNJ213" s="255"/>
      <c r="HNK213" s="255"/>
      <c r="HNL213" s="255"/>
      <c r="HNM213" s="255"/>
      <c r="HNN213" s="255"/>
      <c r="HNO213" s="255"/>
      <c r="HNP213" s="255"/>
      <c r="HNQ213" s="255"/>
      <c r="HNR213" s="255"/>
      <c r="HNS213" s="255"/>
      <c r="HNT213" s="255"/>
      <c r="HNU213" s="255"/>
      <c r="HNV213" s="255"/>
      <c r="HNW213" s="255"/>
      <c r="HNX213" s="255"/>
      <c r="HNY213" s="255"/>
      <c r="HNZ213" s="255"/>
      <c r="HOA213" s="255"/>
      <c r="HOB213" s="255"/>
      <c r="HOC213" s="255"/>
      <c r="HOD213" s="255"/>
      <c r="HOE213" s="255"/>
      <c r="HOF213" s="255"/>
      <c r="HOG213" s="255"/>
      <c r="HOH213" s="255"/>
      <c r="HOI213" s="255"/>
      <c r="HOJ213" s="255"/>
      <c r="HOK213" s="255"/>
      <c r="HOL213" s="255"/>
      <c r="HOM213" s="255"/>
      <c r="HON213" s="255"/>
      <c r="HOO213" s="255"/>
      <c r="HOP213" s="255"/>
      <c r="HOQ213" s="255"/>
      <c r="HOR213" s="255"/>
      <c r="HOS213" s="255"/>
      <c r="HOT213" s="255"/>
      <c r="HOU213" s="255"/>
      <c r="HOV213" s="255"/>
      <c r="HOW213" s="255"/>
      <c r="HOX213" s="255"/>
      <c r="HOY213" s="255"/>
      <c r="HOZ213" s="255"/>
      <c r="HPA213" s="255"/>
      <c r="HPB213" s="255"/>
      <c r="HPC213" s="255"/>
      <c r="HPD213" s="255"/>
      <c r="HPE213" s="255"/>
      <c r="HPF213" s="255"/>
      <c r="HPG213" s="255"/>
      <c r="HPH213" s="255"/>
      <c r="HPI213" s="255"/>
      <c r="HPJ213" s="255"/>
      <c r="HPK213" s="255"/>
      <c r="HPL213" s="255"/>
      <c r="HPM213" s="255"/>
      <c r="HPN213" s="255"/>
      <c r="HPO213" s="255"/>
      <c r="HPP213" s="255"/>
      <c r="HPQ213" s="255"/>
      <c r="HPR213" s="255"/>
      <c r="HPS213" s="255"/>
      <c r="HPT213" s="255"/>
      <c r="HPU213" s="255"/>
      <c r="HPV213" s="255"/>
      <c r="HPW213" s="255"/>
      <c r="HPX213" s="255"/>
      <c r="HPY213" s="255"/>
      <c r="HPZ213" s="255"/>
      <c r="HQA213" s="255"/>
      <c r="HQB213" s="255"/>
      <c r="HQC213" s="255"/>
      <c r="HQD213" s="255"/>
      <c r="HQE213" s="255"/>
      <c r="HQF213" s="255"/>
      <c r="HQG213" s="255"/>
      <c r="HQH213" s="255"/>
      <c r="HQI213" s="255"/>
      <c r="HQJ213" s="255"/>
      <c r="HQK213" s="255"/>
      <c r="HQL213" s="255"/>
      <c r="HQM213" s="255"/>
      <c r="HQN213" s="255"/>
      <c r="HQO213" s="255"/>
      <c r="HQP213" s="255"/>
      <c r="HQQ213" s="255"/>
      <c r="HQR213" s="255"/>
      <c r="HQS213" s="255"/>
      <c r="HQT213" s="255"/>
      <c r="HQU213" s="255"/>
      <c r="HQV213" s="255"/>
      <c r="HQW213" s="255"/>
      <c r="HQX213" s="255"/>
      <c r="HQY213" s="255"/>
      <c r="HQZ213" s="255"/>
      <c r="HRA213" s="255"/>
      <c r="HRB213" s="255"/>
      <c r="HRC213" s="255"/>
      <c r="HRD213" s="255"/>
      <c r="HRE213" s="255"/>
      <c r="HRF213" s="255"/>
      <c r="HRG213" s="255"/>
      <c r="HRH213" s="255"/>
      <c r="HRI213" s="255"/>
      <c r="HRJ213" s="255"/>
      <c r="HRK213" s="255"/>
      <c r="HRL213" s="255"/>
      <c r="HRM213" s="255"/>
      <c r="HRN213" s="255"/>
      <c r="HRO213" s="255"/>
      <c r="HRP213" s="255"/>
      <c r="HRQ213" s="255"/>
      <c r="HRR213" s="255"/>
      <c r="HRS213" s="255"/>
      <c r="HRT213" s="255"/>
      <c r="HRU213" s="255"/>
      <c r="HRV213" s="255"/>
      <c r="HRW213" s="255"/>
      <c r="HRX213" s="255"/>
      <c r="HRY213" s="255"/>
      <c r="HRZ213" s="255"/>
      <c r="HSA213" s="255"/>
      <c r="HSB213" s="255"/>
      <c r="HSC213" s="255"/>
      <c r="HSD213" s="255"/>
      <c r="HSE213" s="255"/>
      <c r="HSF213" s="255"/>
      <c r="HSG213" s="255"/>
      <c r="HSH213" s="255"/>
      <c r="HSI213" s="255"/>
      <c r="HSJ213" s="255"/>
      <c r="HSK213" s="255"/>
      <c r="HSL213" s="255"/>
      <c r="HSM213" s="255"/>
      <c r="HSN213" s="255"/>
      <c r="HSO213" s="255"/>
      <c r="HSP213" s="255"/>
      <c r="HSQ213" s="255"/>
      <c r="HSR213" s="255"/>
      <c r="HSS213" s="255"/>
      <c r="HST213" s="255"/>
      <c r="HSU213" s="255"/>
      <c r="HSV213" s="255"/>
      <c r="HSW213" s="255"/>
      <c r="HSX213" s="255"/>
      <c r="HSY213" s="255"/>
      <c r="HSZ213" s="255"/>
      <c r="HTA213" s="255"/>
      <c r="HTB213" s="255"/>
      <c r="HTC213" s="255"/>
      <c r="HTD213" s="255"/>
      <c r="HTE213" s="255"/>
      <c r="HTF213" s="255"/>
      <c r="HTG213" s="255"/>
      <c r="HTH213" s="255"/>
      <c r="HTI213" s="255"/>
      <c r="HTJ213" s="255"/>
      <c r="HTK213" s="255"/>
      <c r="HTL213" s="255"/>
      <c r="HTM213" s="255"/>
      <c r="HTN213" s="255"/>
      <c r="HTO213" s="255"/>
      <c r="HTP213" s="255"/>
      <c r="HTQ213" s="255"/>
      <c r="HTR213" s="255"/>
      <c r="HTS213" s="255"/>
      <c r="HTT213" s="255"/>
      <c r="HTU213" s="255"/>
      <c r="HTV213" s="255"/>
      <c r="HTW213" s="255"/>
      <c r="HTX213" s="255"/>
      <c r="HTY213" s="255"/>
      <c r="HTZ213" s="255"/>
      <c r="HUA213" s="255"/>
      <c r="HUB213" s="255"/>
      <c r="HUC213" s="255"/>
      <c r="HUD213" s="255"/>
      <c r="HUE213" s="255"/>
      <c r="HUF213" s="255"/>
      <c r="HUG213" s="255"/>
      <c r="HUH213" s="255"/>
      <c r="HUI213" s="255"/>
      <c r="HUJ213" s="255"/>
      <c r="HUK213" s="255"/>
      <c r="HUL213" s="255"/>
      <c r="HUM213" s="255"/>
      <c r="HUN213" s="255"/>
      <c r="HUO213" s="255"/>
      <c r="HUP213" s="255"/>
      <c r="HUQ213" s="255"/>
      <c r="HUR213" s="255"/>
      <c r="HUS213" s="255"/>
      <c r="HUT213" s="255"/>
      <c r="HUU213" s="255"/>
      <c r="HUV213" s="255"/>
      <c r="HUW213" s="255"/>
      <c r="HUX213" s="255"/>
      <c r="HUY213" s="255"/>
      <c r="HUZ213" s="255"/>
      <c r="HVA213" s="255"/>
      <c r="HVB213" s="255"/>
      <c r="HVC213" s="255"/>
      <c r="HVD213" s="255"/>
      <c r="HVE213" s="255"/>
      <c r="HVF213" s="255"/>
      <c r="HVG213" s="255"/>
      <c r="HVH213" s="255"/>
      <c r="HVI213" s="255"/>
      <c r="HVJ213" s="255"/>
      <c r="HVK213" s="255"/>
      <c r="HVL213" s="255"/>
      <c r="HVM213" s="255"/>
      <c r="HVN213" s="255"/>
      <c r="HVO213" s="255"/>
      <c r="HVP213" s="255"/>
      <c r="HVQ213" s="255"/>
      <c r="HVR213" s="255"/>
      <c r="HVS213" s="255"/>
      <c r="HVT213" s="255"/>
      <c r="HVU213" s="255"/>
      <c r="HVV213" s="255"/>
      <c r="HVW213" s="255"/>
      <c r="HVX213" s="255"/>
      <c r="HVY213" s="255"/>
      <c r="HVZ213" s="255"/>
      <c r="HWA213" s="255"/>
      <c r="HWB213" s="255"/>
      <c r="HWC213" s="255"/>
      <c r="HWD213" s="255"/>
      <c r="HWE213" s="255"/>
      <c r="HWF213" s="255"/>
      <c r="HWG213" s="255"/>
      <c r="HWH213" s="255"/>
      <c r="HWI213" s="255"/>
      <c r="HWJ213" s="255"/>
      <c r="HWK213" s="255"/>
      <c r="HWL213" s="255"/>
      <c r="HWM213" s="255"/>
      <c r="HWN213" s="255"/>
      <c r="HWO213" s="255"/>
      <c r="HWP213" s="255"/>
      <c r="HWQ213" s="255"/>
      <c r="HWR213" s="255"/>
      <c r="HWS213" s="255"/>
      <c r="HWT213" s="255"/>
      <c r="HWU213" s="255"/>
      <c r="HWV213" s="255"/>
      <c r="HWW213" s="255"/>
      <c r="HWX213" s="255"/>
      <c r="HWY213" s="255"/>
      <c r="HWZ213" s="255"/>
      <c r="HXA213" s="255"/>
      <c r="HXB213" s="255"/>
      <c r="HXC213" s="255"/>
      <c r="HXD213" s="255"/>
      <c r="HXE213" s="255"/>
      <c r="HXF213" s="255"/>
      <c r="HXG213" s="255"/>
      <c r="HXH213" s="255"/>
      <c r="HXI213" s="255"/>
      <c r="HXJ213" s="255"/>
      <c r="HXK213" s="255"/>
      <c r="HXL213" s="255"/>
      <c r="HXM213" s="255"/>
      <c r="HXN213" s="255"/>
      <c r="HXO213" s="255"/>
      <c r="HXP213" s="255"/>
      <c r="HXQ213" s="255"/>
      <c r="HXR213" s="255"/>
      <c r="HXS213" s="255"/>
      <c r="HXT213" s="255"/>
      <c r="HXU213" s="255"/>
      <c r="HXV213" s="255"/>
      <c r="HXW213" s="255"/>
      <c r="HXX213" s="255"/>
      <c r="HXY213" s="255"/>
      <c r="HXZ213" s="255"/>
      <c r="HYA213" s="255"/>
      <c r="HYB213" s="255"/>
      <c r="HYC213" s="255"/>
      <c r="HYD213" s="255"/>
      <c r="HYE213" s="255"/>
      <c r="HYF213" s="255"/>
      <c r="HYG213" s="255"/>
      <c r="HYH213" s="255"/>
      <c r="HYI213" s="255"/>
      <c r="HYJ213" s="255"/>
      <c r="HYK213" s="255"/>
      <c r="HYL213" s="255"/>
      <c r="HYM213" s="255"/>
      <c r="HYN213" s="255"/>
      <c r="HYO213" s="255"/>
      <c r="HYP213" s="255"/>
      <c r="HYQ213" s="255"/>
      <c r="HYR213" s="255"/>
      <c r="HYS213" s="255"/>
      <c r="HYT213" s="255"/>
      <c r="HYU213" s="255"/>
      <c r="HYV213" s="255"/>
      <c r="HYW213" s="255"/>
      <c r="HYX213" s="255"/>
      <c r="HYY213" s="255"/>
      <c r="HYZ213" s="255"/>
      <c r="HZA213" s="255"/>
      <c r="HZB213" s="255"/>
      <c r="HZC213" s="255"/>
      <c r="HZD213" s="255"/>
      <c r="HZE213" s="255"/>
      <c r="HZF213" s="255"/>
      <c r="HZG213" s="255"/>
      <c r="HZH213" s="255"/>
      <c r="HZI213" s="255"/>
      <c r="HZJ213" s="255"/>
      <c r="HZK213" s="255"/>
      <c r="HZL213" s="255"/>
      <c r="HZM213" s="255"/>
      <c r="HZN213" s="255"/>
      <c r="HZO213" s="255"/>
      <c r="HZP213" s="255"/>
      <c r="HZQ213" s="255"/>
      <c r="HZR213" s="255"/>
      <c r="HZS213" s="255"/>
      <c r="HZT213" s="255"/>
      <c r="HZU213" s="255"/>
      <c r="HZV213" s="255"/>
      <c r="HZW213" s="255"/>
      <c r="HZX213" s="255"/>
      <c r="HZY213" s="255"/>
      <c r="HZZ213" s="255"/>
      <c r="IAA213" s="255"/>
      <c r="IAB213" s="255"/>
      <c r="IAC213" s="255"/>
      <c r="IAD213" s="255"/>
      <c r="IAE213" s="255"/>
      <c r="IAF213" s="255"/>
      <c r="IAG213" s="255"/>
      <c r="IAH213" s="255"/>
      <c r="IAI213" s="255"/>
      <c r="IAJ213" s="255"/>
      <c r="IAK213" s="255"/>
      <c r="IAL213" s="255"/>
      <c r="IAM213" s="255"/>
      <c r="IAN213" s="255"/>
      <c r="IAO213" s="255"/>
      <c r="IAP213" s="255"/>
      <c r="IAQ213" s="255"/>
      <c r="IAR213" s="255"/>
      <c r="IAS213" s="255"/>
      <c r="IAT213" s="255"/>
      <c r="IAU213" s="255"/>
      <c r="IAV213" s="255"/>
      <c r="IAW213" s="255"/>
      <c r="IAX213" s="255"/>
      <c r="IAY213" s="255"/>
      <c r="IAZ213" s="255"/>
      <c r="IBA213" s="255"/>
      <c r="IBB213" s="255"/>
      <c r="IBC213" s="255"/>
      <c r="IBD213" s="255"/>
      <c r="IBE213" s="255"/>
      <c r="IBF213" s="255"/>
      <c r="IBG213" s="255"/>
      <c r="IBH213" s="255"/>
      <c r="IBI213" s="255"/>
      <c r="IBJ213" s="255"/>
      <c r="IBK213" s="255"/>
      <c r="IBL213" s="255"/>
      <c r="IBM213" s="255"/>
      <c r="IBN213" s="255"/>
      <c r="IBO213" s="255"/>
      <c r="IBP213" s="255"/>
      <c r="IBQ213" s="255"/>
      <c r="IBR213" s="255"/>
      <c r="IBS213" s="255"/>
      <c r="IBT213" s="255"/>
      <c r="IBU213" s="255"/>
      <c r="IBV213" s="255"/>
      <c r="IBW213" s="255"/>
      <c r="IBX213" s="255"/>
      <c r="IBY213" s="255"/>
      <c r="IBZ213" s="255"/>
      <c r="ICA213" s="255"/>
      <c r="ICB213" s="255"/>
      <c r="ICC213" s="255"/>
      <c r="ICD213" s="255"/>
      <c r="ICE213" s="255"/>
      <c r="ICF213" s="255"/>
      <c r="ICG213" s="255"/>
      <c r="ICH213" s="255"/>
      <c r="ICI213" s="255"/>
      <c r="ICJ213" s="255"/>
      <c r="ICK213" s="255"/>
      <c r="ICL213" s="255"/>
      <c r="ICM213" s="255"/>
      <c r="ICN213" s="255"/>
      <c r="ICO213" s="255"/>
      <c r="ICP213" s="255"/>
      <c r="ICQ213" s="255"/>
      <c r="ICR213" s="255"/>
      <c r="ICS213" s="255"/>
      <c r="ICT213" s="255"/>
      <c r="ICU213" s="255"/>
      <c r="ICV213" s="255"/>
      <c r="ICW213" s="255"/>
      <c r="ICX213" s="255"/>
      <c r="ICY213" s="255"/>
      <c r="ICZ213" s="255"/>
      <c r="IDA213" s="255"/>
      <c r="IDB213" s="255"/>
      <c r="IDC213" s="255"/>
      <c r="IDD213" s="255"/>
      <c r="IDE213" s="255"/>
      <c r="IDF213" s="255"/>
      <c r="IDG213" s="255"/>
      <c r="IDH213" s="255"/>
      <c r="IDI213" s="255"/>
      <c r="IDJ213" s="255"/>
      <c r="IDK213" s="255"/>
      <c r="IDL213" s="255"/>
      <c r="IDM213" s="255"/>
      <c r="IDN213" s="255"/>
      <c r="IDO213" s="255"/>
      <c r="IDP213" s="255"/>
      <c r="IDQ213" s="255"/>
      <c r="IDR213" s="255"/>
      <c r="IDS213" s="255"/>
      <c r="IDT213" s="255"/>
      <c r="IDU213" s="255"/>
      <c r="IDV213" s="255"/>
      <c r="IDW213" s="255"/>
      <c r="IDX213" s="255"/>
      <c r="IDY213" s="255"/>
      <c r="IDZ213" s="255"/>
      <c r="IEA213" s="255"/>
      <c r="IEB213" s="255"/>
      <c r="IEC213" s="255"/>
      <c r="IED213" s="255"/>
      <c r="IEE213" s="255"/>
      <c r="IEF213" s="255"/>
      <c r="IEG213" s="255"/>
      <c r="IEH213" s="255"/>
      <c r="IEI213" s="255"/>
      <c r="IEJ213" s="255"/>
      <c r="IEK213" s="255"/>
      <c r="IEL213" s="255"/>
      <c r="IEM213" s="255"/>
      <c r="IEN213" s="255"/>
      <c r="IEO213" s="255"/>
      <c r="IEP213" s="255"/>
      <c r="IEQ213" s="255"/>
      <c r="IER213" s="255"/>
      <c r="IES213" s="255"/>
      <c r="IET213" s="255"/>
      <c r="IEU213" s="255"/>
      <c r="IEV213" s="255"/>
      <c r="IEW213" s="255"/>
      <c r="IEX213" s="255"/>
      <c r="IEY213" s="255"/>
      <c r="IEZ213" s="255"/>
      <c r="IFA213" s="255"/>
      <c r="IFB213" s="255"/>
      <c r="IFC213" s="255"/>
      <c r="IFD213" s="255"/>
      <c r="IFE213" s="255"/>
      <c r="IFF213" s="255"/>
      <c r="IFG213" s="255"/>
      <c r="IFH213" s="255"/>
      <c r="IFI213" s="255"/>
      <c r="IFJ213" s="255"/>
      <c r="IFK213" s="255"/>
      <c r="IFL213" s="255"/>
      <c r="IFM213" s="255"/>
      <c r="IFN213" s="255"/>
      <c r="IFO213" s="255"/>
      <c r="IFP213" s="255"/>
      <c r="IFQ213" s="255"/>
      <c r="IFR213" s="255"/>
      <c r="IFS213" s="255"/>
      <c r="IFT213" s="255"/>
      <c r="IFU213" s="255"/>
      <c r="IFV213" s="255"/>
      <c r="IFW213" s="255"/>
      <c r="IFX213" s="255"/>
      <c r="IFY213" s="255"/>
      <c r="IFZ213" s="255"/>
      <c r="IGA213" s="255"/>
      <c r="IGB213" s="255"/>
      <c r="IGC213" s="255"/>
      <c r="IGD213" s="255"/>
      <c r="IGE213" s="255"/>
      <c r="IGF213" s="255"/>
      <c r="IGG213" s="255"/>
      <c r="IGH213" s="255"/>
      <c r="IGI213" s="255"/>
      <c r="IGJ213" s="255"/>
      <c r="IGK213" s="255"/>
      <c r="IGL213" s="255"/>
      <c r="IGM213" s="255"/>
      <c r="IGN213" s="255"/>
      <c r="IGO213" s="255"/>
      <c r="IGP213" s="255"/>
      <c r="IGQ213" s="255"/>
      <c r="IGR213" s="255"/>
      <c r="IGS213" s="255"/>
      <c r="IGT213" s="255"/>
      <c r="IGU213" s="255"/>
      <c r="IGV213" s="255"/>
      <c r="IGW213" s="255"/>
      <c r="IGX213" s="255"/>
      <c r="IGY213" s="255"/>
      <c r="IGZ213" s="255"/>
      <c r="IHA213" s="255"/>
      <c r="IHB213" s="255"/>
      <c r="IHC213" s="255"/>
      <c r="IHD213" s="255"/>
      <c r="IHE213" s="255"/>
      <c r="IHF213" s="255"/>
      <c r="IHG213" s="255"/>
      <c r="IHH213" s="255"/>
      <c r="IHI213" s="255"/>
      <c r="IHJ213" s="255"/>
      <c r="IHK213" s="255"/>
      <c r="IHL213" s="255"/>
      <c r="IHM213" s="255"/>
      <c r="IHN213" s="255"/>
      <c r="IHO213" s="255"/>
      <c r="IHP213" s="255"/>
      <c r="IHQ213" s="255"/>
      <c r="IHR213" s="255"/>
      <c r="IHS213" s="255"/>
      <c r="IHT213" s="255"/>
      <c r="IHU213" s="255"/>
      <c r="IHV213" s="255"/>
      <c r="IHW213" s="255"/>
      <c r="IHX213" s="255"/>
      <c r="IHY213" s="255"/>
      <c r="IHZ213" s="255"/>
      <c r="IIA213" s="255"/>
      <c r="IIB213" s="255"/>
      <c r="IIC213" s="255"/>
      <c r="IID213" s="255"/>
      <c r="IIE213" s="255"/>
      <c r="IIF213" s="255"/>
      <c r="IIG213" s="255"/>
      <c r="IIH213" s="255"/>
      <c r="III213" s="255"/>
      <c r="IIJ213" s="255"/>
      <c r="IIK213" s="255"/>
      <c r="IIL213" s="255"/>
      <c r="IIM213" s="255"/>
      <c r="IIN213" s="255"/>
      <c r="IIO213" s="255"/>
      <c r="IIP213" s="255"/>
      <c r="IIQ213" s="255"/>
      <c r="IIR213" s="255"/>
      <c r="IIS213" s="255"/>
      <c r="IIT213" s="255"/>
      <c r="IIU213" s="255"/>
      <c r="IIV213" s="255"/>
      <c r="IIW213" s="255"/>
      <c r="IIX213" s="255"/>
      <c r="IIY213" s="255"/>
      <c r="IIZ213" s="255"/>
      <c r="IJA213" s="255"/>
      <c r="IJB213" s="255"/>
      <c r="IJC213" s="255"/>
      <c r="IJD213" s="255"/>
      <c r="IJE213" s="255"/>
      <c r="IJF213" s="255"/>
      <c r="IJG213" s="255"/>
      <c r="IJH213" s="255"/>
      <c r="IJI213" s="255"/>
      <c r="IJJ213" s="255"/>
      <c r="IJK213" s="255"/>
      <c r="IJL213" s="255"/>
      <c r="IJM213" s="255"/>
      <c r="IJN213" s="255"/>
      <c r="IJO213" s="255"/>
      <c r="IJP213" s="255"/>
      <c r="IJQ213" s="255"/>
      <c r="IJR213" s="255"/>
      <c r="IJS213" s="255"/>
      <c r="IJT213" s="255"/>
      <c r="IJU213" s="255"/>
      <c r="IJV213" s="255"/>
      <c r="IJW213" s="255"/>
      <c r="IJX213" s="255"/>
      <c r="IJY213" s="255"/>
      <c r="IJZ213" s="255"/>
      <c r="IKA213" s="255"/>
      <c r="IKB213" s="255"/>
      <c r="IKC213" s="255"/>
      <c r="IKD213" s="255"/>
      <c r="IKE213" s="255"/>
      <c r="IKF213" s="255"/>
      <c r="IKG213" s="255"/>
      <c r="IKH213" s="255"/>
      <c r="IKI213" s="255"/>
      <c r="IKJ213" s="255"/>
      <c r="IKK213" s="255"/>
      <c r="IKL213" s="255"/>
      <c r="IKM213" s="255"/>
      <c r="IKN213" s="255"/>
      <c r="IKO213" s="255"/>
      <c r="IKP213" s="255"/>
      <c r="IKQ213" s="255"/>
      <c r="IKR213" s="255"/>
      <c r="IKS213" s="255"/>
      <c r="IKT213" s="255"/>
      <c r="IKU213" s="255"/>
      <c r="IKV213" s="255"/>
      <c r="IKW213" s="255"/>
      <c r="IKX213" s="255"/>
      <c r="IKY213" s="255"/>
      <c r="IKZ213" s="255"/>
      <c r="ILA213" s="255"/>
      <c r="ILB213" s="255"/>
      <c r="ILC213" s="255"/>
      <c r="ILD213" s="255"/>
      <c r="ILE213" s="255"/>
      <c r="ILF213" s="255"/>
      <c r="ILG213" s="255"/>
      <c r="ILH213" s="255"/>
      <c r="ILI213" s="255"/>
      <c r="ILJ213" s="255"/>
      <c r="ILK213" s="255"/>
      <c r="ILL213" s="255"/>
      <c r="ILM213" s="255"/>
      <c r="ILN213" s="255"/>
      <c r="ILO213" s="255"/>
      <c r="ILP213" s="255"/>
      <c r="ILQ213" s="255"/>
      <c r="ILR213" s="255"/>
      <c r="ILS213" s="255"/>
      <c r="ILT213" s="255"/>
      <c r="ILU213" s="255"/>
      <c r="ILV213" s="255"/>
      <c r="ILW213" s="255"/>
      <c r="ILX213" s="255"/>
      <c r="ILY213" s="255"/>
      <c r="ILZ213" s="255"/>
      <c r="IMA213" s="255"/>
      <c r="IMB213" s="255"/>
      <c r="IMC213" s="255"/>
      <c r="IMD213" s="255"/>
      <c r="IME213" s="255"/>
      <c r="IMF213" s="255"/>
      <c r="IMG213" s="255"/>
      <c r="IMH213" s="255"/>
      <c r="IMI213" s="255"/>
      <c r="IMJ213" s="255"/>
      <c r="IMK213" s="255"/>
      <c r="IML213" s="255"/>
      <c r="IMM213" s="255"/>
      <c r="IMN213" s="255"/>
      <c r="IMO213" s="255"/>
      <c r="IMP213" s="255"/>
      <c r="IMQ213" s="255"/>
      <c r="IMR213" s="255"/>
      <c r="IMS213" s="255"/>
      <c r="IMT213" s="255"/>
      <c r="IMU213" s="255"/>
      <c r="IMV213" s="255"/>
      <c r="IMW213" s="255"/>
      <c r="IMX213" s="255"/>
      <c r="IMY213" s="255"/>
      <c r="IMZ213" s="255"/>
      <c r="INA213" s="255"/>
      <c r="INB213" s="255"/>
      <c r="INC213" s="255"/>
      <c r="IND213" s="255"/>
      <c r="INE213" s="255"/>
      <c r="INF213" s="255"/>
      <c r="ING213" s="255"/>
      <c r="INH213" s="255"/>
      <c r="INI213" s="255"/>
      <c r="INJ213" s="255"/>
      <c r="INK213" s="255"/>
      <c r="INL213" s="255"/>
      <c r="INM213" s="255"/>
      <c r="INN213" s="255"/>
      <c r="INO213" s="255"/>
      <c r="INP213" s="255"/>
      <c r="INQ213" s="255"/>
      <c r="INR213" s="255"/>
      <c r="INS213" s="255"/>
      <c r="INT213" s="255"/>
      <c r="INU213" s="255"/>
      <c r="INV213" s="255"/>
      <c r="INW213" s="255"/>
      <c r="INX213" s="255"/>
      <c r="INY213" s="255"/>
      <c r="INZ213" s="255"/>
      <c r="IOA213" s="255"/>
      <c r="IOB213" s="255"/>
      <c r="IOC213" s="255"/>
      <c r="IOD213" s="255"/>
      <c r="IOE213" s="255"/>
      <c r="IOF213" s="255"/>
      <c r="IOG213" s="255"/>
      <c r="IOH213" s="255"/>
      <c r="IOI213" s="255"/>
      <c r="IOJ213" s="255"/>
      <c r="IOK213" s="255"/>
      <c r="IOL213" s="255"/>
      <c r="IOM213" s="255"/>
      <c r="ION213" s="255"/>
      <c r="IOO213" s="255"/>
      <c r="IOP213" s="255"/>
      <c r="IOQ213" s="255"/>
      <c r="IOR213" s="255"/>
      <c r="IOS213" s="255"/>
      <c r="IOT213" s="255"/>
      <c r="IOU213" s="255"/>
      <c r="IOV213" s="255"/>
      <c r="IOW213" s="255"/>
      <c r="IOX213" s="255"/>
      <c r="IOY213" s="255"/>
      <c r="IOZ213" s="255"/>
      <c r="IPA213" s="255"/>
      <c r="IPB213" s="255"/>
      <c r="IPC213" s="255"/>
      <c r="IPD213" s="255"/>
      <c r="IPE213" s="255"/>
      <c r="IPF213" s="255"/>
      <c r="IPG213" s="255"/>
      <c r="IPH213" s="255"/>
      <c r="IPI213" s="255"/>
      <c r="IPJ213" s="255"/>
      <c r="IPK213" s="255"/>
      <c r="IPL213" s="255"/>
      <c r="IPM213" s="255"/>
      <c r="IPN213" s="255"/>
      <c r="IPO213" s="255"/>
      <c r="IPP213" s="255"/>
      <c r="IPQ213" s="255"/>
      <c r="IPR213" s="255"/>
      <c r="IPS213" s="255"/>
      <c r="IPT213" s="255"/>
      <c r="IPU213" s="255"/>
      <c r="IPV213" s="255"/>
      <c r="IPW213" s="255"/>
      <c r="IPX213" s="255"/>
      <c r="IPY213" s="255"/>
      <c r="IPZ213" s="255"/>
      <c r="IQA213" s="255"/>
      <c r="IQB213" s="255"/>
      <c r="IQC213" s="255"/>
      <c r="IQD213" s="255"/>
      <c r="IQE213" s="255"/>
      <c r="IQF213" s="255"/>
      <c r="IQG213" s="255"/>
      <c r="IQH213" s="255"/>
      <c r="IQI213" s="255"/>
      <c r="IQJ213" s="255"/>
      <c r="IQK213" s="255"/>
      <c r="IQL213" s="255"/>
      <c r="IQM213" s="255"/>
      <c r="IQN213" s="255"/>
      <c r="IQO213" s="255"/>
      <c r="IQP213" s="255"/>
      <c r="IQQ213" s="255"/>
      <c r="IQR213" s="255"/>
      <c r="IQS213" s="255"/>
      <c r="IQT213" s="255"/>
      <c r="IQU213" s="255"/>
      <c r="IQV213" s="255"/>
      <c r="IQW213" s="255"/>
      <c r="IQX213" s="255"/>
      <c r="IQY213" s="255"/>
      <c r="IQZ213" s="255"/>
      <c r="IRA213" s="255"/>
      <c r="IRB213" s="255"/>
      <c r="IRC213" s="255"/>
      <c r="IRD213" s="255"/>
      <c r="IRE213" s="255"/>
      <c r="IRF213" s="255"/>
      <c r="IRG213" s="255"/>
      <c r="IRH213" s="255"/>
      <c r="IRI213" s="255"/>
      <c r="IRJ213" s="255"/>
      <c r="IRK213" s="255"/>
      <c r="IRL213" s="255"/>
      <c r="IRM213" s="255"/>
      <c r="IRN213" s="255"/>
      <c r="IRO213" s="255"/>
      <c r="IRP213" s="255"/>
      <c r="IRQ213" s="255"/>
      <c r="IRR213" s="255"/>
      <c r="IRS213" s="255"/>
      <c r="IRT213" s="255"/>
      <c r="IRU213" s="255"/>
      <c r="IRV213" s="255"/>
      <c r="IRW213" s="255"/>
      <c r="IRX213" s="255"/>
      <c r="IRY213" s="255"/>
      <c r="IRZ213" s="255"/>
      <c r="ISA213" s="255"/>
      <c r="ISB213" s="255"/>
      <c r="ISC213" s="255"/>
      <c r="ISD213" s="255"/>
      <c r="ISE213" s="255"/>
      <c r="ISF213" s="255"/>
      <c r="ISG213" s="255"/>
      <c r="ISH213" s="255"/>
      <c r="ISI213" s="255"/>
      <c r="ISJ213" s="255"/>
      <c r="ISK213" s="255"/>
      <c r="ISL213" s="255"/>
      <c r="ISM213" s="255"/>
      <c r="ISN213" s="255"/>
      <c r="ISO213" s="255"/>
      <c r="ISP213" s="255"/>
      <c r="ISQ213" s="255"/>
      <c r="ISR213" s="255"/>
      <c r="ISS213" s="255"/>
      <c r="IST213" s="255"/>
      <c r="ISU213" s="255"/>
      <c r="ISV213" s="255"/>
      <c r="ISW213" s="255"/>
      <c r="ISX213" s="255"/>
      <c r="ISY213" s="255"/>
      <c r="ISZ213" s="255"/>
      <c r="ITA213" s="255"/>
      <c r="ITB213" s="255"/>
      <c r="ITC213" s="255"/>
      <c r="ITD213" s="255"/>
      <c r="ITE213" s="255"/>
      <c r="ITF213" s="255"/>
      <c r="ITG213" s="255"/>
      <c r="ITH213" s="255"/>
      <c r="ITI213" s="255"/>
      <c r="ITJ213" s="255"/>
      <c r="ITK213" s="255"/>
      <c r="ITL213" s="255"/>
      <c r="ITM213" s="255"/>
      <c r="ITN213" s="255"/>
      <c r="ITO213" s="255"/>
      <c r="ITP213" s="255"/>
      <c r="ITQ213" s="255"/>
      <c r="ITR213" s="255"/>
      <c r="ITS213" s="255"/>
      <c r="ITT213" s="255"/>
      <c r="ITU213" s="255"/>
      <c r="ITV213" s="255"/>
      <c r="ITW213" s="255"/>
      <c r="ITX213" s="255"/>
      <c r="ITY213" s="255"/>
      <c r="ITZ213" s="255"/>
      <c r="IUA213" s="255"/>
      <c r="IUB213" s="255"/>
      <c r="IUC213" s="255"/>
      <c r="IUD213" s="255"/>
      <c r="IUE213" s="255"/>
      <c r="IUF213" s="255"/>
      <c r="IUG213" s="255"/>
      <c r="IUH213" s="255"/>
      <c r="IUI213" s="255"/>
      <c r="IUJ213" s="255"/>
      <c r="IUK213" s="255"/>
      <c r="IUL213" s="255"/>
      <c r="IUM213" s="255"/>
      <c r="IUN213" s="255"/>
      <c r="IUO213" s="255"/>
      <c r="IUP213" s="255"/>
      <c r="IUQ213" s="255"/>
      <c r="IUR213" s="255"/>
      <c r="IUS213" s="255"/>
      <c r="IUT213" s="255"/>
      <c r="IUU213" s="255"/>
      <c r="IUV213" s="255"/>
      <c r="IUW213" s="255"/>
      <c r="IUX213" s="255"/>
      <c r="IUY213" s="255"/>
      <c r="IUZ213" s="255"/>
      <c r="IVA213" s="255"/>
      <c r="IVB213" s="255"/>
      <c r="IVC213" s="255"/>
      <c r="IVD213" s="255"/>
      <c r="IVE213" s="255"/>
      <c r="IVF213" s="255"/>
      <c r="IVG213" s="255"/>
      <c r="IVH213" s="255"/>
      <c r="IVI213" s="255"/>
      <c r="IVJ213" s="255"/>
      <c r="IVK213" s="255"/>
      <c r="IVL213" s="255"/>
      <c r="IVM213" s="255"/>
      <c r="IVN213" s="255"/>
      <c r="IVO213" s="255"/>
      <c r="IVP213" s="255"/>
      <c r="IVQ213" s="255"/>
      <c r="IVR213" s="255"/>
      <c r="IVS213" s="255"/>
      <c r="IVT213" s="255"/>
      <c r="IVU213" s="255"/>
      <c r="IVV213" s="255"/>
      <c r="IVW213" s="255"/>
      <c r="IVX213" s="255"/>
      <c r="IVY213" s="255"/>
      <c r="IVZ213" s="255"/>
      <c r="IWA213" s="255"/>
      <c r="IWB213" s="255"/>
      <c r="IWC213" s="255"/>
      <c r="IWD213" s="255"/>
      <c r="IWE213" s="255"/>
      <c r="IWF213" s="255"/>
      <c r="IWG213" s="255"/>
      <c r="IWH213" s="255"/>
      <c r="IWI213" s="255"/>
      <c r="IWJ213" s="255"/>
      <c r="IWK213" s="255"/>
      <c r="IWL213" s="255"/>
      <c r="IWM213" s="255"/>
      <c r="IWN213" s="255"/>
      <c r="IWO213" s="255"/>
      <c r="IWP213" s="255"/>
      <c r="IWQ213" s="255"/>
      <c r="IWR213" s="255"/>
      <c r="IWS213" s="255"/>
      <c r="IWT213" s="255"/>
      <c r="IWU213" s="255"/>
      <c r="IWV213" s="255"/>
      <c r="IWW213" s="255"/>
      <c r="IWX213" s="255"/>
      <c r="IWY213" s="255"/>
      <c r="IWZ213" s="255"/>
      <c r="IXA213" s="255"/>
      <c r="IXB213" s="255"/>
      <c r="IXC213" s="255"/>
      <c r="IXD213" s="255"/>
      <c r="IXE213" s="255"/>
      <c r="IXF213" s="255"/>
      <c r="IXG213" s="255"/>
      <c r="IXH213" s="255"/>
      <c r="IXI213" s="255"/>
      <c r="IXJ213" s="255"/>
      <c r="IXK213" s="255"/>
      <c r="IXL213" s="255"/>
      <c r="IXM213" s="255"/>
      <c r="IXN213" s="255"/>
      <c r="IXO213" s="255"/>
      <c r="IXP213" s="255"/>
      <c r="IXQ213" s="255"/>
      <c r="IXR213" s="255"/>
      <c r="IXS213" s="255"/>
      <c r="IXT213" s="255"/>
      <c r="IXU213" s="255"/>
      <c r="IXV213" s="255"/>
      <c r="IXW213" s="255"/>
      <c r="IXX213" s="255"/>
      <c r="IXY213" s="255"/>
      <c r="IXZ213" s="255"/>
      <c r="IYA213" s="255"/>
      <c r="IYB213" s="255"/>
      <c r="IYC213" s="255"/>
      <c r="IYD213" s="255"/>
      <c r="IYE213" s="255"/>
      <c r="IYF213" s="255"/>
      <c r="IYG213" s="255"/>
      <c r="IYH213" s="255"/>
      <c r="IYI213" s="255"/>
      <c r="IYJ213" s="255"/>
      <c r="IYK213" s="255"/>
      <c r="IYL213" s="255"/>
      <c r="IYM213" s="255"/>
      <c r="IYN213" s="255"/>
      <c r="IYO213" s="255"/>
      <c r="IYP213" s="255"/>
      <c r="IYQ213" s="255"/>
      <c r="IYR213" s="255"/>
      <c r="IYS213" s="255"/>
      <c r="IYT213" s="255"/>
      <c r="IYU213" s="255"/>
      <c r="IYV213" s="255"/>
      <c r="IYW213" s="255"/>
      <c r="IYX213" s="255"/>
      <c r="IYY213" s="255"/>
      <c r="IYZ213" s="255"/>
      <c r="IZA213" s="255"/>
      <c r="IZB213" s="255"/>
      <c r="IZC213" s="255"/>
      <c r="IZD213" s="255"/>
      <c r="IZE213" s="255"/>
      <c r="IZF213" s="255"/>
      <c r="IZG213" s="255"/>
      <c r="IZH213" s="255"/>
      <c r="IZI213" s="255"/>
      <c r="IZJ213" s="255"/>
      <c r="IZK213" s="255"/>
      <c r="IZL213" s="255"/>
      <c r="IZM213" s="255"/>
      <c r="IZN213" s="255"/>
      <c r="IZO213" s="255"/>
      <c r="IZP213" s="255"/>
      <c r="IZQ213" s="255"/>
      <c r="IZR213" s="255"/>
      <c r="IZS213" s="255"/>
      <c r="IZT213" s="255"/>
      <c r="IZU213" s="255"/>
      <c r="IZV213" s="255"/>
      <c r="IZW213" s="255"/>
      <c r="IZX213" s="255"/>
      <c r="IZY213" s="255"/>
      <c r="IZZ213" s="255"/>
      <c r="JAA213" s="255"/>
      <c r="JAB213" s="255"/>
      <c r="JAC213" s="255"/>
      <c r="JAD213" s="255"/>
      <c r="JAE213" s="255"/>
      <c r="JAF213" s="255"/>
      <c r="JAG213" s="255"/>
      <c r="JAH213" s="255"/>
      <c r="JAI213" s="255"/>
      <c r="JAJ213" s="255"/>
      <c r="JAK213" s="255"/>
      <c r="JAL213" s="255"/>
      <c r="JAM213" s="255"/>
      <c r="JAN213" s="255"/>
      <c r="JAO213" s="255"/>
      <c r="JAP213" s="255"/>
      <c r="JAQ213" s="255"/>
      <c r="JAR213" s="255"/>
      <c r="JAS213" s="255"/>
      <c r="JAT213" s="255"/>
      <c r="JAU213" s="255"/>
      <c r="JAV213" s="255"/>
      <c r="JAW213" s="255"/>
      <c r="JAX213" s="255"/>
      <c r="JAY213" s="255"/>
      <c r="JAZ213" s="255"/>
      <c r="JBA213" s="255"/>
      <c r="JBB213" s="255"/>
      <c r="JBC213" s="255"/>
      <c r="JBD213" s="255"/>
      <c r="JBE213" s="255"/>
      <c r="JBF213" s="255"/>
      <c r="JBG213" s="255"/>
      <c r="JBH213" s="255"/>
      <c r="JBI213" s="255"/>
      <c r="JBJ213" s="255"/>
      <c r="JBK213" s="255"/>
      <c r="JBL213" s="255"/>
      <c r="JBM213" s="255"/>
      <c r="JBN213" s="255"/>
      <c r="JBO213" s="255"/>
      <c r="JBP213" s="255"/>
      <c r="JBQ213" s="255"/>
      <c r="JBR213" s="255"/>
      <c r="JBS213" s="255"/>
      <c r="JBT213" s="255"/>
      <c r="JBU213" s="255"/>
      <c r="JBV213" s="255"/>
      <c r="JBW213" s="255"/>
      <c r="JBX213" s="255"/>
      <c r="JBY213" s="255"/>
      <c r="JBZ213" s="255"/>
      <c r="JCA213" s="255"/>
      <c r="JCB213" s="255"/>
      <c r="JCC213" s="255"/>
      <c r="JCD213" s="255"/>
      <c r="JCE213" s="255"/>
      <c r="JCF213" s="255"/>
      <c r="JCG213" s="255"/>
      <c r="JCH213" s="255"/>
      <c r="JCI213" s="255"/>
      <c r="JCJ213" s="255"/>
      <c r="JCK213" s="255"/>
      <c r="JCL213" s="255"/>
      <c r="JCM213" s="255"/>
      <c r="JCN213" s="255"/>
      <c r="JCO213" s="255"/>
      <c r="JCP213" s="255"/>
      <c r="JCQ213" s="255"/>
      <c r="JCR213" s="255"/>
      <c r="JCS213" s="255"/>
      <c r="JCT213" s="255"/>
      <c r="JCU213" s="255"/>
      <c r="JCV213" s="255"/>
      <c r="JCW213" s="255"/>
      <c r="JCX213" s="255"/>
      <c r="JCY213" s="255"/>
      <c r="JCZ213" s="255"/>
      <c r="JDA213" s="255"/>
      <c r="JDB213" s="255"/>
      <c r="JDC213" s="255"/>
      <c r="JDD213" s="255"/>
      <c r="JDE213" s="255"/>
      <c r="JDF213" s="255"/>
      <c r="JDG213" s="255"/>
      <c r="JDH213" s="255"/>
      <c r="JDI213" s="255"/>
      <c r="JDJ213" s="255"/>
      <c r="JDK213" s="255"/>
      <c r="JDL213" s="255"/>
      <c r="JDM213" s="255"/>
      <c r="JDN213" s="255"/>
      <c r="JDO213" s="255"/>
      <c r="JDP213" s="255"/>
      <c r="JDQ213" s="255"/>
      <c r="JDR213" s="255"/>
      <c r="JDS213" s="255"/>
      <c r="JDT213" s="255"/>
      <c r="JDU213" s="255"/>
      <c r="JDV213" s="255"/>
      <c r="JDW213" s="255"/>
      <c r="JDX213" s="255"/>
      <c r="JDY213" s="255"/>
      <c r="JDZ213" s="255"/>
      <c r="JEA213" s="255"/>
      <c r="JEB213" s="255"/>
      <c r="JEC213" s="255"/>
      <c r="JED213" s="255"/>
      <c r="JEE213" s="255"/>
      <c r="JEF213" s="255"/>
      <c r="JEG213" s="255"/>
      <c r="JEH213" s="255"/>
      <c r="JEI213" s="255"/>
      <c r="JEJ213" s="255"/>
      <c r="JEK213" s="255"/>
      <c r="JEL213" s="255"/>
      <c r="JEM213" s="255"/>
      <c r="JEN213" s="255"/>
      <c r="JEO213" s="255"/>
      <c r="JEP213" s="255"/>
      <c r="JEQ213" s="255"/>
      <c r="JER213" s="255"/>
      <c r="JES213" s="255"/>
      <c r="JET213" s="255"/>
      <c r="JEU213" s="255"/>
      <c r="JEV213" s="255"/>
      <c r="JEW213" s="255"/>
      <c r="JEX213" s="255"/>
      <c r="JEY213" s="255"/>
      <c r="JEZ213" s="255"/>
      <c r="JFA213" s="255"/>
      <c r="JFB213" s="255"/>
      <c r="JFC213" s="255"/>
      <c r="JFD213" s="255"/>
      <c r="JFE213" s="255"/>
      <c r="JFF213" s="255"/>
      <c r="JFG213" s="255"/>
      <c r="JFH213" s="255"/>
      <c r="JFI213" s="255"/>
      <c r="JFJ213" s="255"/>
      <c r="JFK213" s="255"/>
      <c r="JFL213" s="255"/>
      <c r="JFM213" s="255"/>
      <c r="JFN213" s="255"/>
      <c r="JFO213" s="255"/>
      <c r="JFP213" s="255"/>
      <c r="JFQ213" s="255"/>
      <c r="JFR213" s="255"/>
      <c r="JFS213" s="255"/>
      <c r="JFT213" s="255"/>
      <c r="JFU213" s="255"/>
      <c r="JFV213" s="255"/>
      <c r="JFW213" s="255"/>
      <c r="JFX213" s="255"/>
      <c r="JFY213" s="255"/>
      <c r="JFZ213" s="255"/>
      <c r="JGA213" s="255"/>
      <c r="JGB213" s="255"/>
      <c r="JGC213" s="255"/>
      <c r="JGD213" s="255"/>
      <c r="JGE213" s="255"/>
      <c r="JGF213" s="255"/>
      <c r="JGG213" s="255"/>
      <c r="JGH213" s="255"/>
      <c r="JGI213" s="255"/>
      <c r="JGJ213" s="255"/>
      <c r="JGK213" s="255"/>
      <c r="JGL213" s="255"/>
      <c r="JGM213" s="255"/>
      <c r="JGN213" s="255"/>
      <c r="JGO213" s="255"/>
      <c r="JGP213" s="255"/>
      <c r="JGQ213" s="255"/>
      <c r="JGR213" s="255"/>
      <c r="JGS213" s="255"/>
      <c r="JGT213" s="255"/>
      <c r="JGU213" s="255"/>
      <c r="JGV213" s="255"/>
      <c r="JGW213" s="255"/>
      <c r="JGX213" s="255"/>
      <c r="JGY213" s="255"/>
      <c r="JGZ213" s="255"/>
      <c r="JHA213" s="255"/>
      <c r="JHB213" s="255"/>
      <c r="JHC213" s="255"/>
      <c r="JHD213" s="255"/>
      <c r="JHE213" s="255"/>
      <c r="JHF213" s="255"/>
      <c r="JHG213" s="255"/>
      <c r="JHH213" s="255"/>
      <c r="JHI213" s="255"/>
      <c r="JHJ213" s="255"/>
      <c r="JHK213" s="255"/>
      <c r="JHL213" s="255"/>
      <c r="JHM213" s="255"/>
      <c r="JHN213" s="255"/>
      <c r="JHO213" s="255"/>
      <c r="JHP213" s="255"/>
      <c r="JHQ213" s="255"/>
      <c r="JHR213" s="255"/>
      <c r="JHS213" s="255"/>
      <c r="JHT213" s="255"/>
      <c r="JHU213" s="255"/>
      <c r="JHV213" s="255"/>
      <c r="JHW213" s="255"/>
      <c r="JHX213" s="255"/>
      <c r="JHY213" s="255"/>
      <c r="JHZ213" s="255"/>
      <c r="JIA213" s="255"/>
      <c r="JIB213" s="255"/>
      <c r="JIC213" s="255"/>
      <c r="JID213" s="255"/>
      <c r="JIE213" s="255"/>
      <c r="JIF213" s="255"/>
      <c r="JIG213" s="255"/>
      <c r="JIH213" s="255"/>
      <c r="JII213" s="255"/>
      <c r="JIJ213" s="255"/>
      <c r="JIK213" s="255"/>
      <c r="JIL213" s="255"/>
      <c r="JIM213" s="255"/>
      <c r="JIN213" s="255"/>
      <c r="JIO213" s="255"/>
      <c r="JIP213" s="255"/>
      <c r="JIQ213" s="255"/>
      <c r="JIR213" s="255"/>
      <c r="JIS213" s="255"/>
      <c r="JIT213" s="255"/>
      <c r="JIU213" s="255"/>
      <c r="JIV213" s="255"/>
      <c r="JIW213" s="255"/>
      <c r="JIX213" s="255"/>
      <c r="JIY213" s="255"/>
      <c r="JIZ213" s="255"/>
      <c r="JJA213" s="255"/>
      <c r="JJB213" s="255"/>
      <c r="JJC213" s="255"/>
      <c r="JJD213" s="255"/>
      <c r="JJE213" s="255"/>
      <c r="JJF213" s="255"/>
      <c r="JJG213" s="255"/>
      <c r="JJH213" s="255"/>
      <c r="JJI213" s="255"/>
      <c r="JJJ213" s="255"/>
      <c r="JJK213" s="255"/>
      <c r="JJL213" s="255"/>
      <c r="JJM213" s="255"/>
      <c r="JJN213" s="255"/>
      <c r="JJO213" s="255"/>
      <c r="JJP213" s="255"/>
      <c r="JJQ213" s="255"/>
      <c r="JJR213" s="255"/>
      <c r="JJS213" s="255"/>
      <c r="JJT213" s="255"/>
      <c r="JJU213" s="255"/>
      <c r="JJV213" s="255"/>
      <c r="JJW213" s="255"/>
      <c r="JJX213" s="255"/>
      <c r="JJY213" s="255"/>
      <c r="JJZ213" s="255"/>
      <c r="JKA213" s="255"/>
      <c r="JKB213" s="255"/>
      <c r="JKC213" s="255"/>
      <c r="JKD213" s="255"/>
      <c r="JKE213" s="255"/>
      <c r="JKF213" s="255"/>
      <c r="JKG213" s="255"/>
      <c r="JKH213" s="255"/>
      <c r="JKI213" s="255"/>
      <c r="JKJ213" s="255"/>
      <c r="JKK213" s="255"/>
      <c r="JKL213" s="255"/>
      <c r="JKM213" s="255"/>
      <c r="JKN213" s="255"/>
      <c r="JKO213" s="255"/>
      <c r="JKP213" s="255"/>
      <c r="JKQ213" s="255"/>
      <c r="JKR213" s="255"/>
      <c r="JKS213" s="255"/>
      <c r="JKT213" s="255"/>
      <c r="JKU213" s="255"/>
      <c r="JKV213" s="255"/>
      <c r="JKW213" s="255"/>
      <c r="JKX213" s="255"/>
      <c r="JKY213" s="255"/>
      <c r="JKZ213" s="255"/>
      <c r="JLA213" s="255"/>
      <c r="JLB213" s="255"/>
      <c r="JLC213" s="255"/>
      <c r="JLD213" s="255"/>
      <c r="JLE213" s="255"/>
      <c r="JLF213" s="255"/>
      <c r="JLG213" s="255"/>
      <c r="JLH213" s="255"/>
      <c r="JLI213" s="255"/>
      <c r="JLJ213" s="255"/>
      <c r="JLK213" s="255"/>
      <c r="JLL213" s="255"/>
      <c r="JLM213" s="255"/>
      <c r="JLN213" s="255"/>
      <c r="JLO213" s="255"/>
      <c r="JLP213" s="255"/>
      <c r="JLQ213" s="255"/>
      <c r="JLR213" s="255"/>
      <c r="JLS213" s="255"/>
      <c r="JLT213" s="255"/>
      <c r="JLU213" s="255"/>
      <c r="JLV213" s="255"/>
      <c r="JLW213" s="255"/>
      <c r="JLX213" s="255"/>
      <c r="JLY213" s="255"/>
      <c r="JLZ213" s="255"/>
      <c r="JMA213" s="255"/>
      <c r="JMB213" s="255"/>
      <c r="JMC213" s="255"/>
      <c r="JMD213" s="255"/>
      <c r="JME213" s="255"/>
      <c r="JMF213" s="255"/>
      <c r="JMG213" s="255"/>
      <c r="JMH213" s="255"/>
      <c r="JMI213" s="255"/>
      <c r="JMJ213" s="255"/>
      <c r="JMK213" s="255"/>
      <c r="JML213" s="255"/>
      <c r="JMM213" s="255"/>
      <c r="JMN213" s="255"/>
      <c r="JMO213" s="255"/>
      <c r="JMP213" s="255"/>
      <c r="JMQ213" s="255"/>
      <c r="JMR213" s="255"/>
      <c r="JMS213" s="255"/>
      <c r="JMT213" s="255"/>
      <c r="JMU213" s="255"/>
      <c r="JMV213" s="255"/>
      <c r="JMW213" s="255"/>
      <c r="JMX213" s="255"/>
      <c r="JMY213" s="255"/>
      <c r="JMZ213" s="255"/>
      <c r="JNA213" s="255"/>
      <c r="JNB213" s="255"/>
      <c r="JNC213" s="255"/>
      <c r="JND213" s="255"/>
      <c r="JNE213" s="255"/>
      <c r="JNF213" s="255"/>
      <c r="JNG213" s="255"/>
      <c r="JNH213" s="255"/>
      <c r="JNI213" s="255"/>
      <c r="JNJ213" s="255"/>
      <c r="JNK213" s="255"/>
      <c r="JNL213" s="255"/>
      <c r="JNM213" s="255"/>
      <c r="JNN213" s="255"/>
      <c r="JNO213" s="255"/>
      <c r="JNP213" s="255"/>
      <c r="JNQ213" s="255"/>
      <c r="JNR213" s="255"/>
      <c r="JNS213" s="255"/>
      <c r="JNT213" s="255"/>
      <c r="JNU213" s="255"/>
      <c r="JNV213" s="255"/>
      <c r="JNW213" s="255"/>
      <c r="JNX213" s="255"/>
      <c r="JNY213" s="255"/>
      <c r="JNZ213" s="255"/>
      <c r="JOA213" s="255"/>
      <c r="JOB213" s="255"/>
      <c r="JOC213" s="255"/>
      <c r="JOD213" s="255"/>
      <c r="JOE213" s="255"/>
      <c r="JOF213" s="255"/>
      <c r="JOG213" s="255"/>
      <c r="JOH213" s="255"/>
      <c r="JOI213" s="255"/>
      <c r="JOJ213" s="255"/>
      <c r="JOK213" s="255"/>
      <c r="JOL213" s="255"/>
      <c r="JOM213" s="255"/>
      <c r="JON213" s="255"/>
      <c r="JOO213" s="255"/>
      <c r="JOP213" s="255"/>
      <c r="JOQ213" s="255"/>
      <c r="JOR213" s="255"/>
      <c r="JOS213" s="255"/>
      <c r="JOT213" s="255"/>
      <c r="JOU213" s="255"/>
      <c r="JOV213" s="255"/>
      <c r="JOW213" s="255"/>
      <c r="JOX213" s="255"/>
      <c r="JOY213" s="255"/>
      <c r="JOZ213" s="255"/>
      <c r="JPA213" s="255"/>
      <c r="JPB213" s="255"/>
      <c r="JPC213" s="255"/>
      <c r="JPD213" s="255"/>
      <c r="JPE213" s="255"/>
      <c r="JPF213" s="255"/>
      <c r="JPG213" s="255"/>
      <c r="JPH213" s="255"/>
      <c r="JPI213" s="255"/>
      <c r="JPJ213" s="255"/>
      <c r="JPK213" s="255"/>
      <c r="JPL213" s="255"/>
      <c r="JPM213" s="255"/>
      <c r="JPN213" s="255"/>
      <c r="JPO213" s="255"/>
      <c r="JPP213" s="255"/>
      <c r="JPQ213" s="255"/>
      <c r="JPR213" s="255"/>
      <c r="JPS213" s="255"/>
      <c r="JPT213" s="255"/>
      <c r="JPU213" s="255"/>
      <c r="JPV213" s="255"/>
      <c r="JPW213" s="255"/>
      <c r="JPX213" s="255"/>
      <c r="JPY213" s="255"/>
      <c r="JPZ213" s="255"/>
      <c r="JQA213" s="255"/>
      <c r="JQB213" s="255"/>
      <c r="JQC213" s="255"/>
      <c r="JQD213" s="255"/>
      <c r="JQE213" s="255"/>
      <c r="JQF213" s="255"/>
      <c r="JQG213" s="255"/>
      <c r="JQH213" s="255"/>
      <c r="JQI213" s="255"/>
      <c r="JQJ213" s="255"/>
      <c r="JQK213" s="255"/>
      <c r="JQL213" s="255"/>
      <c r="JQM213" s="255"/>
      <c r="JQN213" s="255"/>
      <c r="JQO213" s="255"/>
      <c r="JQP213" s="255"/>
      <c r="JQQ213" s="255"/>
      <c r="JQR213" s="255"/>
      <c r="JQS213" s="255"/>
      <c r="JQT213" s="255"/>
      <c r="JQU213" s="255"/>
      <c r="JQV213" s="255"/>
      <c r="JQW213" s="255"/>
      <c r="JQX213" s="255"/>
      <c r="JQY213" s="255"/>
      <c r="JQZ213" s="255"/>
      <c r="JRA213" s="255"/>
      <c r="JRB213" s="255"/>
      <c r="JRC213" s="255"/>
      <c r="JRD213" s="255"/>
      <c r="JRE213" s="255"/>
      <c r="JRF213" s="255"/>
      <c r="JRG213" s="255"/>
      <c r="JRH213" s="255"/>
      <c r="JRI213" s="255"/>
      <c r="JRJ213" s="255"/>
      <c r="JRK213" s="255"/>
      <c r="JRL213" s="255"/>
      <c r="JRM213" s="255"/>
      <c r="JRN213" s="255"/>
      <c r="JRO213" s="255"/>
      <c r="JRP213" s="255"/>
      <c r="JRQ213" s="255"/>
      <c r="JRR213" s="255"/>
      <c r="JRS213" s="255"/>
      <c r="JRT213" s="255"/>
      <c r="JRU213" s="255"/>
      <c r="JRV213" s="255"/>
      <c r="JRW213" s="255"/>
      <c r="JRX213" s="255"/>
      <c r="JRY213" s="255"/>
      <c r="JRZ213" s="255"/>
      <c r="JSA213" s="255"/>
      <c r="JSB213" s="255"/>
      <c r="JSC213" s="255"/>
      <c r="JSD213" s="255"/>
      <c r="JSE213" s="255"/>
      <c r="JSF213" s="255"/>
      <c r="JSG213" s="255"/>
      <c r="JSH213" s="255"/>
      <c r="JSI213" s="255"/>
      <c r="JSJ213" s="255"/>
      <c r="JSK213" s="255"/>
      <c r="JSL213" s="255"/>
      <c r="JSM213" s="255"/>
      <c r="JSN213" s="255"/>
      <c r="JSO213" s="255"/>
      <c r="JSP213" s="255"/>
      <c r="JSQ213" s="255"/>
      <c r="JSR213" s="255"/>
      <c r="JSS213" s="255"/>
      <c r="JST213" s="255"/>
      <c r="JSU213" s="255"/>
      <c r="JSV213" s="255"/>
      <c r="JSW213" s="255"/>
      <c r="JSX213" s="255"/>
      <c r="JSY213" s="255"/>
      <c r="JSZ213" s="255"/>
      <c r="JTA213" s="255"/>
      <c r="JTB213" s="255"/>
      <c r="JTC213" s="255"/>
      <c r="JTD213" s="255"/>
      <c r="JTE213" s="255"/>
      <c r="JTF213" s="255"/>
      <c r="JTG213" s="255"/>
      <c r="JTH213" s="255"/>
      <c r="JTI213" s="255"/>
      <c r="JTJ213" s="255"/>
      <c r="JTK213" s="255"/>
      <c r="JTL213" s="255"/>
      <c r="JTM213" s="255"/>
      <c r="JTN213" s="255"/>
      <c r="JTO213" s="255"/>
      <c r="JTP213" s="255"/>
      <c r="JTQ213" s="255"/>
      <c r="JTR213" s="255"/>
      <c r="JTS213" s="255"/>
      <c r="JTT213" s="255"/>
      <c r="JTU213" s="255"/>
      <c r="JTV213" s="255"/>
      <c r="JTW213" s="255"/>
      <c r="JTX213" s="255"/>
      <c r="JTY213" s="255"/>
      <c r="JTZ213" s="255"/>
      <c r="JUA213" s="255"/>
      <c r="JUB213" s="255"/>
      <c r="JUC213" s="255"/>
      <c r="JUD213" s="255"/>
      <c r="JUE213" s="255"/>
      <c r="JUF213" s="255"/>
      <c r="JUG213" s="255"/>
      <c r="JUH213" s="255"/>
      <c r="JUI213" s="255"/>
      <c r="JUJ213" s="255"/>
      <c r="JUK213" s="255"/>
      <c r="JUL213" s="255"/>
      <c r="JUM213" s="255"/>
      <c r="JUN213" s="255"/>
      <c r="JUO213" s="255"/>
      <c r="JUP213" s="255"/>
      <c r="JUQ213" s="255"/>
      <c r="JUR213" s="255"/>
      <c r="JUS213" s="255"/>
      <c r="JUT213" s="255"/>
      <c r="JUU213" s="255"/>
      <c r="JUV213" s="255"/>
      <c r="JUW213" s="255"/>
      <c r="JUX213" s="255"/>
      <c r="JUY213" s="255"/>
      <c r="JUZ213" s="255"/>
      <c r="JVA213" s="255"/>
      <c r="JVB213" s="255"/>
      <c r="JVC213" s="255"/>
      <c r="JVD213" s="255"/>
      <c r="JVE213" s="255"/>
      <c r="JVF213" s="255"/>
      <c r="JVG213" s="255"/>
      <c r="JVH213" s="255"/>
      <c r="JVI213" s="255"/>
      <c r="JVJ213" s="255"/>
      <c r="JVK213" s="255"/>
      <c r="JVL213" s="255"/>
      <c r="JVM213" s="255"/>
      <c r="JVN213" s="255"/>
      <c r="JVO213" s="255"/>
      <c r="JVP213" s="255"/>
      <c r="JVQ213" s="255"/>
      <c r="JVR213" s="255"/>
      <c r="JVS213" s="255"/>
      <c r="JVT213" s="255"/>
      <c r="JVU213" s="255"/>
      <c r="JVV213" s="255"/>
      <c r="JVW213" s="255"/>
      <c r="JVX213" s="255"/>
      <c r="JVY213" s="255"/>
      <c r="JVZ213" s="255"/>
      <c r="JWA213" s="255"/>
      <c r="JWB213" s="255"/>
      <c r="JWC213" s="255"/>
      <c r="JWD213" s="255"/>
      <c r="JWE213" s="255"/>
      <c r="JWF213" s="255"/>
      <c r="JWG213" s="255"/>
      <c r="JWH213" s="255"/>
      <c r="JWI213" s="255"/>
      <c r="JWJ213" s="255"/>
      <c r="JWK213" s="255"/>
      <c r="JWL213" s="255"/>
      <c r="JWM213" s="255"/>
      <c r="JWN213" s="255"/>
      <c r="JWO213" s="255"/>
      <c r="JWP213" s="255"/>
      <c r="JWQ213" s="255"/>
      <c r="JWR213" s="255"/>
      <c r="JWS213" s="255"/>
      <c r="JWT213" s="255"/>
      <c r="JWU213" s="255"/>
      <c r="JWV213" s="255"/>
      <c r="JWW213" s="255"/>
      <c r="JWX213" s="255"/>
      <c r="JWY213" s="255"/>
      <c r="JWZ213" s="255"/>
      <c r="JXA213" s="255"/>
      <c r="JXB213" s="255"/>
      <c r="JXC213" s="255"/>
      <c r="JXD213" s="255"/>
      <c r="JXE213" s="255"/>
      <c r="JXF213" s="255"/>
      <c r="JXG213" s="255"/>
      <c r="JXH213" s="255"/>
      <c r="JXI213" s="255"/>
      <c r="JXJ213" s="255"/>
      <c r="JXK213" s="255"/>
      <c r="JXL213" s="255"/>
      <c r="JXM213" s="255"/>
      <c r="JXN213" s="255"/>
      <c r="JXO213" s="255"/>
      <c r="JXP213" s="255"/>
      <c r="JXQ213" s="255"/>
      <c r="JXR213" s="255"/>
      <c r="JXS213" s="255"/>
      <c r="JXT213" s="255"/>
      <c r="JXU213" s="255"/>
      <c r="JXV213" s="255"/>
      <c r="JXW213" s="255"/>
      <c r="JXX213" s="255"/>
      <c r="JXY213" s="255"/>
      <c r="JXZ213" s="255"/>
      <c r="JYA213" s="255"/>
      <c r="JYB213" s="255"/>
      <c r="JYC213" s="255"/>
      <c r="JYD213" s="255"/>
      <c r="JYE213" s="255"/>
      <c r="JYF213" s="255"/>
      <c r="JYG213" s="255"/>
      <c r="JYH213" s="255"/>
      <c r="JYI213" s="255"/>
      <c r="JYJ213" s="255"/>
      <c r="JYK213" s="255"/>
      <c r="JYL213" s="255"/>
      <c r="JYM213" s="255"/>
      <c r="JYN213" s="255"/>
      <c r="JYO213" s="255"/>
      <c r="JYP213" s="255"/>
      <c r="JYQ213" s="255"/>
      <c r="JYR213" s="255"/>
      <c r="JYS213" s="255"/>
      <c r="JYT213" s="255"/>
      <c r="JYU213" s="255"/>
      <c r="JYV213" s="255"/>
      <c r="JYW213" s="255"/>
      <c r="JYX213" s="255"/>
      <c r="JYY213" s="255"/>
      <c r="JYZ213" s="255"/>
      <c r="JZA213" s="255"/>
      <c r="JZB213" s="255"/>
      <c r="JZC213" s="255"/>
      <c r="JZD213" s="255"/>
      <c r="JZE213" s="255"/>
      <c r="JZF213" s="255"/>
      <c r="JZG213" s="255"/>
      <c r="JZH213" s="255"/>
      <c r="JZI213" s="255"/>
      <c r="JZJ213" s="255"/>
      <c r="JZK213" s="255"/>
      <c r="JZL213" s="255"/>
      <c r="JZM213" s="255"/>
      <c r="JZN213" s="255"/>
      <c r="JZO213" s="255"/>
      <c r="JZP213" s="255"/>
      <c r="JZQ213" s="255"/>
      <c r="JZR213" s="255"/>
      <c r="JZS213" s="255"/>
      <c r="JZT213" s="255"/>
      <c r="JZU213" s="255"/>
      <c r="JZV213" s="255"/>
      <c r="JZW213" s="255"/>
      <c r="JZX213" s="255"/>
      <c r="JZY213" s="255"/>
      <c r="JZZ213" s="255"/>
      <c r="KAA213" s="255"/>
      <c r="KAB213" s="255"/>
      <c r="KAC213" s="255"/>
      <c r="KAD213" s="255"/>
      <c r="KAE213" s="255"/>
      <c r="KAF213" s="255"/>
      <c r="KAG213" s="255"/>
      <c r="KAH213" s="255"/>
      <c r="KAI213" s="255"/>
      <c r="KAJ213" s="255"/>
      <c r="KAK213" s="255"/>
      <c r="KAL213" s="255"/>
      <c r="KAM213" s="255"/>
      <c r="KAN213" s="255"/>
      <c r="KAO213" s="255"/>
      <c r="KAP213" s="255"/>
      <c r="KAQ213" s="255"/>
      <c r="KAR213" s="255"/>
      <c r="KAS213" s="255"/>
      <c r="KAT213" s="255"/>
      <c r="KAU213" s="255"/>
      <c r="KAV213" s="255"/>
      <c r="KAW213" s="255"/>
      <c r="KAX213" s="255"/>
      <c r="KAY213" s="255"/>
      <c r="KAZ213" s="255"/>
      <c r="KBA213" s="255"/>
      <c r="KBB213" s="255"/>
      <c r="KBC213" s="255"/>
      <c r="KBD213" s="255"/>
      <c r="KBE213" s="255"/>
      <c r="KBF213" s="255"/>
      <c r="KBG213" s="255"/>
      <c r="KBH213" s="255"/>
      <c r="KBI213" s="255"/>
      <c r="KBJ213" s="255"/>
      <c r="KBK213" s="255"/>
      <c r="KBL213" s="255"/>
      <c r="KBM213" s="255"/>
      <c r="KBN213" s="255"/>
      <c r="KBO213" s="255"/>
      <c r="KBP213" s="255"/>
      <c r="KBQ213" s="255"/>
      <c r="KBR213" s="255"/>
      <c r="KBS213" s="255"/>
      <c r="KBT213" s="255"/>
      <c r="KBU213" s="255"/>
      <c r="KBV213" s="255"/>
      <c r="KBW213" s="255"/>
      <c r="KBX213" s="255"/>
      <c r="KBY213" s="255"/>
      <c r="KBZ213" s="255"/>
      <c r="KCA213" s="255"/>
      <c r="KCB213" s="255"/>
      <c r="KCC213" s="255"/>
      <c r="KCD213" s="255"/>
      <c r="KCE213" s="255"/>
      <c r="KCF213" s="255"/>
      <c r="KCG213" s="255"/>
      <c r="KCH213" s="255"/>
      <c r="KCI213" s="255"/>
      <c r="KCJ213" s="255"/>
      <c r="KCK213" s="255"/>
      <c r="KCL213" s="255"/>
      <c r="KCM213" s="255"/>
      <c r="KCN213" s="255"/>
      <c r="KCO213" s="255"/>
      <c r="KCP213" s="255"/>
      <c r="KCQ213" s="255"/>
      <c r="KCR213" s="255"/>
      <c r="KCS213" s="255"/>
      <c r="KCT213" s="255"/>
      <c r="KCU213" s="255"/>
      <c r="KCV213" s="255"/>
      <c r="KCW213" s="255"/>
      <c r="KCX213" s="255"/>
      <c r="KCY213" s="255"/>
      <c r="KCZ213" s="255"/>
      <c r="KDA213" s="255"/>
      <c r="KDB213" s="255"/>
      <c r="KDC213" s="255"/>
      <c r="KDD213" s="255"/>
      <c r="KDE213" s="255"/>
      <c r="KDF213" s="255"/>
      <c r="KDG213" s="255"/>
      <c r="KDH213" s="255"/>
      <c r="KDI213" s="255"/>
      <c r="KDJ213" s="255"/>
      <c r="KDK213" s="255"/>
      <c r="KDL213" s="255"/>
      <c r="KDM213" s="255"/>
      <c r="KDN213" s="255"/>
      <c r="KDO213" s="255"/>
      <c r="KDP213" s="255"/>
      <c r="KDQ213" s="255"/>
      <c r="KDR213" s="255"/>
      <c r="KDS213" s="255"/>
      <c r="KDT213" s="255"/>
      <c r="KDU213" s="255"/>
      <c r="KDV213" s="255"/>
      <c r="KDW213" s="255"/>
      <c r="KDX213" s="255"/>
      <c r="KDY213" s="255"/>
      <c r="KDZ213" s="255"/>
      <c r="KEA213" s="255"/>
      <c r="KEB213" s="255"/>
      <c r="KEC213" s="255"/>
      <c r="KED213" s="255"/>
      <c r="KEE213" s="255"/>
      <c r="KEF213" s="255"/>
      <c r="KEG213" s="255"/>
      <c r="KEH213" s="255"/>
      <c r="KEI213" s="255"/>
      <c r="KEJ213" s="255"/>
      <c r="KEK213" s="255"/>
      <c r="KEL213" s="255"/>
      <c r="KEM213" s="255"/>
      <c r="KEN213" s="255"/>
      <c r="KEO213" s="255"/>
      <c r="KEP213" s="255"/>
      <c r="KEQ213" s="255"/>
      <c r="KER213" s="255"/>
      <c r="KES213" s="255"/>
      <c r="KET213" s="255"/>
      <c r="KEU213" s="255"/>
      <c r="KEV213" s="255"/>
      <c r="KEW213" s="255"/>
      <c r="KEX213" s="255"/>
      <c r="KEY213" s="255"/>
      <c r="KEZ213" s="255"/>
      <c r="KFA213" s="255"/>
      <c r="KFB213" s="255"/>
      <c r="KFC213" s="255"/>
      <c r="KFD213" s="255"/>
      <c r="KFE213" s="255"/>
      <c r="KFF213" s="255"/>
      <c r="KFG213" s="255"/>
      <c r="KFH213" s="255"/>
      <c r="KFI213" s="255"/>
      <c r="KFJ213" s="255"/>
      <c r="KFK213" s="255"/>
      <c r="KFL213" s="255"/>
      <c r="KFM213" s="255"/>
      <c r="KFN213" s="255"/>
      <c r="KFO213" s="255"/>
      <c r="KFP213" s="255"/>
      <c r="KFQ213" s="255"/>
      <c r="KFR213" s="255"/>
      <c r="KFS213" s="255"/>
      <c r="KFT213" s="255"/>
      <c r="KFU213" s="255"/>
      <c r="KFV213" s="255"/>
      <c r="KFW213" s="255"/>
      <c r="KFX213" s="255"/>
      <c r="KFY213" s="255"/>
      <c r="KFZ213" s="255"/>
      <c r="KGA213" s="255"/>
      <c r="KGB213" s="255"/>
      <c r="KGC213" s="255"/>
      <c r="KGD213" s="255"/>
      <c r="KGE213" s="255"/>
      <c r="KGF213" s="255"/>
      <c r="KGG213" s="255"/>
      <c r="KGH213" s="255"/>
      <c r="KGI213" s="255"/>
      <c r="KGJ213" s="255"/>
      <c r="KGK213" s="255"/>
      <c r="KGL213" s="255"/>
      <c r="KGM213" s="255"/>
      <c r="KGN213" s="255"/>
      <c r="KGO213" s="255"/>
      <c r="KGP213" s="255"/>
      <c r="KGQ213" s="255"/>
      <c r="KGR213" s="255"/>
      <c r="KGS213" s="255"/>
      <c r="KGT213" s="255"/>
      <c r="KGU213" s="255"/>
      <c r="KGV213" s="255"/>
      <c r="KGW213" s="255"/>
      <c r="KGX213" s="255"/>
      <c r="KGY213" s="255"/>
      <c r="KGZ213" s="255"/>
      <c r="KHA213" s="255"/>
      <c r="KHB213" s="255"/>
      <c r="KHC213" s="255"/>
      <c r="KHD213" s="255"/>
      <c r="KHE213" s="255"/>
      <c r="KHF213" s="255"/>
      <c r="KHG213" s="255"/>
      <c r="KHH213" s="255"/>
      <c r="KHI213" s="255"/>
      <c r="KHJ213" s="255"/>
      <c r="KHK213" s="255"/>
      <c r="KHL213" s="255"/>
      <c r="KHM213" s="255"/>
      <c r="KHN213" s="255"/>
      <c r="KHO213" s="255"/>
      <c r="KHP213" s="255"/>
      <c r="KHQ213" s="255"/>
      <c r="KHR213" s="255"/>
      <c r="KHS213" s="255"/>
      <c r="KHT213" s="255"/>
      <c r="KHU213" s="255"/>
      <c r="KHV213" s="255"/>
      <c r="KHW213" s="255"/>
      <c r="KHX213" s="255"/>
      <c r="KHY213" s="255"/>
      <c r="KHZ213" s="255"/>
      <c r="KIA213" s="255"/>
      <c r="KIB213" s="255"/>
      <c r="KIC213" s="255"/>
      <c r="KID213" s="255"/>
      <c r="KIE213" s="255"/>
      <c r="KIF213" s="255"/>
      <c r="KIG213" s="255"/>
      <c r="KIH213" s="255"/>
      <c r="KII213" s="255"/>
      <c r="KIJ213" s="255"/>
      <c r="KIK213" s="255"/>
      <c r="KIL213" s="255"/>
      <c r="KIM213" s="255"/>
      <c r="KIN213" s="255"/>
      <c r="KIO213" s="255"/>
      <c r="KIP213" s="255"/>
      <c r="KIQ213" s="255"/>
      <c r="KIR213" s="255"/>
      <c r="KIS213" s="255"/>
      <c r="KIT213" s="255"/>
      <c r="KIU213" s="255"/>
      <c r="KIV213" s="255"/>
      <c r="KIW213" s="255"/>
      <c r="KIX213" s="255"/>
      <c r="KIY213" s="255"/>
      <c r="KIZ213" s="255"/>
      <c r="KJA213" s="255"/>
      <c r="KJB213" s="255"/>
      <c r="KJC213" s="255"/>
      <c r="KJD213" s="255"/>
      <c r="KJE213" s="255"/>
      <c r="KJF213" s="255"/>
      <c r="KJG213" s="255"/>
      <c r="KJH213" s="255"/>
      <c r="KJI213" s="255"/>
      <c r="KJJ213" s="255"/>
      <c r="KJK213" s="255"/>
      <c r="KJL213" s="255"/>
      <c r="KJM213" s="255"/>
      <c r="KJN213" s="255"/>
      <c r="KJO213" s="255"/>
      <c r="KJP213" s="255"/>
      <c r="KJQ213" s="255"/>
      <c r="KJR213" s="255"/>
      <c r="KJS213" s="255"/>
      <c r="KJT213" s="255"/>
      <c r="KJU213" s="255"/>
      <c r="KJV213" s="255"/>
      <c r="KJW213" s="255"/>
      <c r="KJX213" s="255"/>
      <c r="KJY213" s="255"/>
      <c r="KJZ213" s="255"/>
      <c r="KKA213" s="255"/>
      <c r="KKB213" s="255"/>
      <c r="KKC213" s="255"/>
      <c r="KKD213" s="255"/>
      <c r="KKE213" s="255"/>
      <c r="KKF213" s="255"/>
      <c r="KKG213" s="255"/>
      <c r="KKH213" s="255"/>
      <c r="KKI213" s="255"/>
      <c r="KKJ213" s="255"/>
      <c r="KKK213" s="255"/>
      <c r="KKL213" s="255"/>
      <c r="KKM213" s="255"/>
      <c r="KKN213" s="255"/>
      <c r="KKO213" s="255"/>
      <c r="KKP213" s="255"/>
      <c r="KKQ213" s="255"/>
      <c r="KKR213" s="255"/>
      <c r="KKS213" s="255"/>
      <c r="KKT213" s="255"/>
      <c r="KKU213" s="255"/>
      <c r="KKV213" s="255"/>
      <c r="KKW213" s="255"/>
      <c r="KKX213" s="255"/>
      <c r="KKY213" s="255"/>
      <c r="KKZ213" s="255"/>
      <c r="KLA213" s="255"/>
      <c r="KLB213" s="255"/>
      <c r="KLC213" s="255"/>
      <c r="KLD213" s="255"/>
      <c r="KLE213" s="255"/>
      <c r="KLF213" s="255"/>
      <c r="KLG213" s="255"/>
      <c r="KLH213" s="255"/>
      <c r="KLI213" s="255"/>
      <c r="KLJ213" s="255"/>
      <c r="KLK213" s="255"/>
      <c r="KLL213" s="255"/>
      <c r="KLM213" s="255"/>
      <c r="KLN213" s="255"/>
      <c r="KLO213" s="255"/>
      <c r="KLP213" s="255"/>
      <c r="KLQ213" s="255"/>
      <c r="KLR213" s="255"/>
      <c r="KLS213" s="255"/>
      <c r="KLT213" s="255"/>
      <c r="KLU213" s="255"/>
      <c r="KLV213" s="255"/>
      <c r="KLW213" s="255"/>
      <c r="KLX213" s="255"/>
      <c r="KLY213" s="255"/>
      <c r="KLZ213" s="255"/>
      <c r="KMA213" s="255"/>
      <c r="KMB213" s="255"/>
      <c r="KMC213" s="255"/>
      <c r="KMD213" s="255"/>
      <c r="KME213" s="255"/>
      <c r="KMF213" s="255"/>
      <c r="KMG213" s="255"/>
      <c r="KMH213" s="255"/>
      <c r="KMI213" s="255"/>
      <c r="KMJ213" s="255"/>
      <c r="KMK213" s="255"/>
      <c r="KML213" s="255"/>
      <c r="KMM213" s="255"/>
      <c r="KMN213" s="255"/>
      <c r="KMO213" s="255"/>
      <c r="KMP213" s="255"/>
      <c r="KMQ213" s="255"/>
      <c r="KMR213" s="255"/>
      <c r="KMS213" s="255"/>
      <c r="KMT213" s="255"/>
      <c r="KMU213" s="255"/>
      <c r="KMV213" s="255"/>
      <c r="KMW213" s="255"/>
      <c r="KMX213" s="255"/>
      <c r="KMY213" s="255"/>
      <c r="KMZ213" s="255"/>
      <c r="KNA213" s="255"/>
      <c r="KNB213" s="255"/>
      <c r="KNC213" s="255"/>
      <c r="KND213" s="255"/>
      <c r="KNE213" s="255"/>
      <c r="KNF213" s="255"/>
      <c r="KNG213" s="255"/>
      <c r="KNH213" s="255"/>
      <c r="KNI213" s="255"/>
      <c r="KNJ213" s="255"/>
      <c r="KNK213" s="255"/>
      <c r="KNL213" s="255"/>
      <c r="KNM213" s="255"/>
      <c r="KNN213" s="255"/>
      <c r="KNO213" s="255"/>
      <c r="KNP213" s="255"/>
      <c r="KNQ213" s="255"/>
      <c r="KNR213" s="255"/>
      <c r="KNS213" s="255"/>
      <c r="KNT213" s="255"/>
      <c r="KNU213" s="255"/>
      <c r="KNV213" s="255"/>
      <c r="KNW213" s="255"/>
      <c r="KNX213" s="255"/>
      <c r="KNY213" s="255"/>
      <c r="KNZ213" s="255"/>
      <c r="KOA213" s="255"/>
      <c r="KOB213" s="255"/>
      <c r="KOC213" s="255"/>
      <c r="KOD213" s="255"/>
      <c r="KOE213" s="255"/>
      <c r="KOF213" s="255"/>
      <c r="KOG213" s="255"/>
      <c r="KOH213" s="255"/>
      <c r="KOI213" s="255"/>
      <c r="KOJ213" s="255"/>
      <c r="KOK213" s="255"/>
      <c r="KOL213" s="255"/>
      <c r="KOM213" s="255"/>
      <c r="KON213" s="255"/>
      <c r="KOO213" s="255"/>
      <c r="KOP213" s="255"/>
      <c r="KOQ213" s="255"/>
      <c r="KOR213" s="255"/>
      <c r="KOS213" s="255"/>
      <c r="KOT213" s="255"/>
      <c r="KOU213" s="255"/>
      <c r="KOV213" s="255"/>
      <c r="KOW213" s="255"/>
      <c r="KOX213" s="255"/>
      <c r="KOY213" s="255"/>
      <c r="KOZ213" s="255"/>
      <c r="KPA213" s="255"/>
      <c r="KPB213" s="255"/>
      <c r="KPC213" s="255"/>
      <c r="KPD213" s="255"/>
      <c r="KPE213" s="255"/>
      <c r="KPF213" s="255"/>
      <c r="KPG213" s="255"/>
      <c r="KPH213" s="255"/>
      <c r="KPI213" s="255"/>
      <c r="KPJ213" s="255"/>
      <c r="KPK213" s="255"/>
      <c r="KPL213" s="255"/>
      <c r="KPM213" s="255"/>
      <c r="KPN213" s="255"/>
      <c r="KPO213" s="255"/>
      <c r="KPP213" s="255"/>
      <c r="KPQ213" s="255"/>
      <c r="KPR213" s="255"/>
      <c r="KPS213" s="255"/>
      <c r="KPT213" s="255"/>
      <c r="KPU213" s="255"/>
      <c r="KPV213" s="255"/>
      <c r="KPW213" s="255"/>
      <c r="KPX213" s="255"/>
      <c r="KPY213" s="255"/>
      <c r="KPZ213" s="255"/>
      <c r="KQA213" s="255"/>
      <c r="KQB213" s="255"/>
      <c r="KQC213" s="255"/>
      <c r="KQD213" s="255"/>
      <c r="KQE213" s="255"/>
      <c r="KQF213" s="255"/>
      <c r="KQG213" s="255"/>
      <c r="KQH213" s="255"/>
      <c r="KQI213" s="255"/>
      <c r="KQJ213" s="255"/>
      <c r="KQK213" s="255"/>
      <c r="KQL213" s="255"/>
      <c r="KQM213" s="255"/>
      <c r="KQN213" s="255"/>
      <c r="KQO213" s="255"/>
      <c r="KQP213" s="255"/>
      <c r="KQQ213" s="255"/>
      <c r="KQR213" s="255"/>
      <c r="KQS213" s="255"/>
      <c r="KQT213" s="255"/>
      <c r="KQU213" s="255"/>
      <c r="KQV213" s="255"/>
      <c r="KQW213" s="255"/>
      <c r="KQX213" s="255"/>
      <c r="KQY213" s="255"/>
      <c r="KQZ213" s="255"/>
      <c r="KRA213" s="255"/>
      <c r="KRB213" s="255"/>
      <c r="KRC213" s="255"/>
      <c r="KRD213" s="255"/>
      <c r="KRE213" s="255"/>
      <c r="KRF213" s="255"/>
      <c r="KRG213" s="255"/>
      <c r="KRH213" s="255"/>
      <c r="KRI213" s="255"/>
      <c r="KRJ213" s="255"/>
      <c r="KRK213" s="255"/>
      <c r="KRL213" s="255"/>
      <c r="KRM213" s="255"/>
      <c r="KRN213" s="255"/>
      <c r="KRO213" s="255"/>
      <c r="KRP213" s="255"/>
      <c r="KRQ213" s="255"/>
      <c r="KRR213" s="255"/>
      <c r="KRS213" s="255"/>
      <c r="KRT213" s="255"/>
      <c r="KRU213" s="255"/>
      <c r="KRV213" s="255"/>
      <c r="KRW213" s="255"/>
      <c r="KRX213" s="255"/>
      <c r="KRY213" s="255"/>
      <c r="KRZ213" s="255"/>
      <c r="KSA213" s="255"/>
      <c r="KSB213" s="255"/>
      <c r="KSC213" s="255"/>
      <c r="KSD213" s="255"/>
      <c r="KSE213" s="255"/>
      <c r="KSF213" s="255"/>
      <c r="KSG213" s="255"/>
      <c r="KSH213" s="255"/>
      <c r="KSI213" s="255"/>
      <c r="KSJ213" s="255"/>
      <c r="KSK213" s="255"/>
      <c r="KSL213" s="255"/>
      <c r="KSM213" s="255"/>
      <c r="KSN213" s="255"/>
      <c r="KSO213" s="255"/>
      <c r="KSP213" s="255"/>
      <c r="KSQ213" s="255"/>
      <c r="KSR213" s="255"/>
      <c r="KSS213" s="255"/>
      <c r="KST213" s="255"/>
      <c r="KSU213" s="255"/>
      <c r="KSV213" s="255"/>
      <c r="KSW213" s="255"/>
      <c r="KSX213" s="255"/>
      <c r="KSY213" s="255"/>
      <c r="KSZ213" s="255"/>
      <c r="KTA213" s="255"/>
      <c r="KTB213" s="255"/>
      <c r="KTC213" s="255"/>
      <c r="KTD213" s="255"/>
      <c r="KTE213" s="255"/>
      <c r="KTF213" s="255"/>
      <c r="KTG213" s="255"/>
      <c r="KTH213" s="255"/>
      <c r="KTI213" s="255"/>
      <c r="KTJ213" s="255"/>
      <c r="KTK213" s="255"/>
      <c r="KTL213" s="255"/>
      <c r="KTM213" s="255"/>
      <c r="KTN213" s="255"/>
      <c r="KTO213" s="255"/>
      <c r="KTP213" s="255"/>
      <c r="KTQ213" s="255"/>
      <c r="KTR213" s="255"/>
      <c r="KTS213" s="255"/>
      <c r="KTT213" s="255"/>
      <c r="KTU213" s="255"/>
      <c r="KTV213" s="255"/>
      <c r="KTW213" s="255"/>
      <c r="KTX213" s="255"/>
      <c r="KTY213" s="255"/>
      <c r="KTZ213" s="255"/>
      <c r="KUA213" s="255"/>
      <c r="KUB213" s="255"/>
      <c r="KUC213" s="255"/>
      <c r="KUD213" s="255"/>
      <c r="KUE213" s="255"/>
      <c r="KUF213" s="255"/>
      <c r="KUG213" s="255"/>
      <c r="KUH213" s="255"/>
      <c r="KUI213" s="255"/>
      <c r="KUJ213" s="255"/>
      <c r="KUK213" s="255"/>
      <c r="KUL213" s="255"/>
      <c r="KUM213" s="255"/>
      <c r="KUN213" s="255"/>
      <c r="KUO213" s="255"/>
      <c r="KUP213" s="255"/>
      <c r="KUQ213" s="255"/>
      <c r="KUR213" s="255"/>
      <c r="KUS213" s="255"/>
      <c r="KUT213" s="255"/>
      <c r="KUU213" s="255"/>
      <c r="KUV213" s="255"/>
      <c r="KUW213" s="255"/>
      <c r="KUX213" s="255"/>
      <c r="KUY213" s="255"/>
      <c r="KUZ213" s="255"/>
      <c r="KVA213" s="255"/>
      <c r="KVB213" s="255"/>
      <c r="KVC213" s="255"/>
      <c r="KVD213" s="255"/>
      <c r="KVE213" s="255"/>
      <c r="KVF213" s="255"/>
      <c r="KVG213" s="255"/>
      <c r="KVH213" s="255"/>
      <c r="KVI213" s="255"/>
      <c r="KVJ213" s="255"/>
      <c r="KVK213" s="255"/>
      <c r="KVL213" s="255"/>
      <c r="KVM213" s="255"/>
      <c r="KVN213" s="255"/>
      <c r="KVO213" s="255"/>
      <c r="KVP213" s="255"/>
      <c r="KVQ213" s="255"/>
      <c r="KVR213" s="255"/>
      <c r="KVS213" s="255"/>
      <c r="KVT213" s="255"/>
      <c r="KVU213" s="255"/>
      <c r="KVV213" s="255"/>
      <c r="KVW213" s="255"/>
      <c r="KVX213" s="255"/>
      <c r="KVY213" s="255"/>
      <c r="KVZ213" s="255"/>
      <c r="KWA213" s="255"/>
      <c r="KWB213" s="255"/>
      <c r="KWC213" s="255"/>
      <c r="KWD213" s="255"/>
      <c r="KWE213" s="255"/>
      <c r="KWF213" s="255"/>
      <c r="KWG213" s="255"/>
      <c r="KWH213" s="255"/>
      <c r="KWI213" s="255"/>
      <c r="KWJ213" s="255"/>
      <c r="KWK213" s="255"/>
      <c r="KWL213" s="255"/>
      <c r="KWM213" s="255"/>
      <c r="KWN213" s="255"/>
      <c r="KWO213" s="255"/>
      <c r="KWP213" s="255"/>
      <c r="KWQ213" s="255"/>
      <c r="KWR213" s="255"/>
      <c r="KWS213" s="255"/>
      <c r="KWT213" s="255"/>
      <c r="KWU213" s="255"/>
      <c r="KWV213" s="255"/>
      <c r="KWW213" s="255"/>
      <c r="KWX213" s="255"/>
      <c r="KWY213" s="255"/>
      <c r="KWZ213" s="255"/>
      <c r="KXA213" s="255"/>
      <c r="KXB213" s="255"/>
      <c r="KXC213" s="255"/>
      <c r="KXD213" s="255"/>
      <c r="KXE213" s="255"/>
      <c r="KXF213" s="255"/>
      <c r="KXG213" s="255"/>
      <c r="KXH213" s="255"/>
      <c r="KXI213" s="255"/>
      <c r="KXJ213" s="255"/>
      <c r="KXK213" s="255"/>
      <c r="KXL213" s="255"/>
      <c r="KXM213" s="255"/>
      <c r="KXN213" s="255"/>
      <c r="KXO213" s="255"/>
      <c r="KXP213" s="255"/>
      <c r="KXQ213" s="255"/>
      <c r="KXR213" s="255"/>
      <c r="KXS213" s="255"/>
      <c r="KXT213" s="255"/>
      <c r="KXU213" s="255"/>
      <c r="KXV213" s="255"/>
      <c r="KXW213" s="255"/>
      <c r="KXX213" s="255"/>
      <c r="KXY213" s="255"/>
      <c r="KXZ213" s="255"/>
      <c r="KYA213" s="255"/>
      <c r="KYB213" s="255"/>
      <c r="KYC213" s="255"/>
      <c r="KYD213" s="255"/>
      <c r="KYE213" s="255"/>
      <c r="KYF213" s="255"/>
      <c r="KYG213" s="255"/>
      <c r="KYH213" s="255"/>
      <c r="KYI213" s="255"/>
      <c r="KYJ213" s="255"/>
      <c r="KYK213" s="255"/>
      <c r="KYL213" s="255"/>
      <c r="KYM213" s="255"/>
      <c r="KYN213" s="255"/>
      <c r="KYO213" s="255"/>
      <c r="KYP213" s="255"/>
      <c r="KYQ213" s="255"/>
      <c r="KYR213" s="255"/>
      <c r="KYS213" s="255"/>
      <c r="KYT213" s="255"/>
      <c r="KYU213" s="255"/>
      <c r="KYV213" s="255"/>
      <c r="KYW213" s="255"/>
      <c r="KYX213" s="255"/>
      <c r="KYY213" s="255"/>
      <c r="KYZ213" s="255"/>
      <c r="KZA213" s="255"/>
      <c r="KZB213" s="255"/>
      <c r="KZC213" s="255"/>
      <c r="KZD213" s="255"/>
      <c r="KZE213" s="255"/>
      <c r="KZF213" s="255"/>
      <c r="KZG213" s="255"/>
      <c r="KZH213" s="255"/>
      <c r="KZI213" s="255"/>
      <c r="KZJ213" s="255"/>
      <c r="KZK213" s="255"/>
      <c r="KZL213" s="255"/>
      <c r="KZM213" s="255"/>
      <c r="KZN213" s="255"/>
      <c r="KZO213" s="255"/>
      <c r="KZP213" s="255"/>
      <c r="KZQ213" s="255"/>
      <c r="KZR213" s="255"/>
      <c r="KZS213" s="255"/>
      <c r="KZT213" s="255"/>
      <c r="KZU213" s="255"/>
      <c r="KZV213" s="255"/>
      <c r="KZW213" s="255"/>
      <c r="KZX213" s="255"/>
      <c r="KZY213" s="255"/>
      <c r="KZZ213" s="255"/>
      <c r="LAA213" s="255"/>
      <c r="LAB213" s="255"/>
      <c r="LAC213" s="255"/>
      <c r="LAD213" s="255"/>
      <c r="LAE213" s="255"/>
      <c r="LAF213" s="255"/>
      <c r="LAG213" s="255"/>
      <c r="LAH213" s="255"/>
      <c r="LAI213" s="255"/>
      <c r="LAJ213" s="255"/>
      <c r="LAK213" s="255"/>
      <c r="LAL213" s="255"/>
      <c r="LAM213" s="255"/>
      <c r="LAN213" s="255"/>
      <c r="LAO213" s="255"/>
      <c r="LAP213" s="255"/>
      <c r="LAQ213" s="255"/>
      <c r="LAR213" s="255"/>
      <c r="LAS213" s="255"/>
      <c r="LAT213" s="255"/>
      <c r="LAU213" s="255"/>
      <c r="LAV213" s="255"/>
      <c r="LAW213" s="255"/>
      <c r="LAX213" s="255"/>
      <c r="LAY213" s="255"/>
      <c r="LAZ213" s="255"/>
      <c r="LBA213" s="255"/>
      <c r="LBB213" s="255"/>
      <c r="LBC213" s="255"/>
      <c r="LBD213" s="255"/>
      <c r="LBE213" s="255"/>
      <c r="LBF213" s="255"/>
      <c r="LBG213" s="255"/>
      <c r="LBH213" s="255"/>
      <c r="LBI213" s="255"/>
      <c r="LBJ213" s="255"/>
      <c r="LBK213" s="255"/>
      <c r="LBL213" s="255"/>
      <c r="LBM213" s="255"/>
      <c r="LBN213" s="255"/>
      <c r="LBO213" s="255"/>
      <c r="LBP213" s="255"/>
      <c r="LBQ213" s="255"/>
      <c r="LBR213" s="255"/>
      <c r="LBS213" s="255"/>
      <c r="LBT213" s="255"/>
      <c r="LBU213" s="255"/>
      <c r="LBV213" s="255"/>
      <c r="LBW213" s="255"/>
      <c r="LBX213" s="255"/>
      <c r="LBY213" s="255"/>
      <c r="LBZ213" s="255"/>
      <c r="LCA213" s="255"/>
      <c r="LCB213" s="255"/>
      <c r="LCC213" s="255"/>
      <c r="LCD213" s="255"/>
      <c r="LCE213" s="255"/>
      <c r="LCF213" s="255"/>
      <c r="LCG213" s="255"/>
      <c r="LCH213" s="255"/>
      <c r="LCI213" s="255"/>
      <c r="LCJ213" s="255"/>
      <c r="LCK213" s="255"/>
      <c r="LCL213" s="255"/>
      <c r="LCM213" s="255"/>
      <c r="LCN213" s="255"/>
      <c r="LCO213" s="255"/>
      <c r="LCP213" s="255"/>
      <c r="LCQ213" s="255"/>
      <c r="LCR213" s="255"/>
      <c r="LCS213" s="255"/>
      <c r="LCT213" s="255"/>
      <c r="LCU213" s="255"/>
      <c r="LCV213" s="255"/>
      <c r="LCW213" s="255"/>
      <c r="LCX213" s="255"/>
      <c r="LCY213" s="255"/>
      <c r="LCZ213" s="255"/>
      <c r="LDA213" s="255"/>
      <c r="LDB213" s="255"/>
      <c r="LDC213" s="255"/>
      <c r="LDD213" s="255"/>
      <c r="LDE213" s="255"/>
      <c r="LDF213" s="255"/>
      <c r="LDG213" s="255"/>
      <c r="LDH213" s="255"/>
      <c r="LDI213" s="255"/>
      <c r="LDJ213" s="255"/>
      <c r="LDK213" s="255"/>
      <c r="LDL213" s="255"/>
      <c r="LDM213" s="255"/>
      <c r="LDN213" s="255"/>
      <c r="LDO213" s="255"/>
      <c r="LDP213" s="255"/>
      <c r="LDQ213" s="255"/>
      <c r="LDR213" s="255"/>
      <c r="LDS213" s="255"/>
      <c r="LDT213" s="255"/>
      <c r="LDU213" s="255"/>
      <c r="LDV213" s="255"/>
      <c r="LDW213" s="255"/>
      <c r="LDX213" s="255"/>
      <c r="LDY213" s="255"/>
      <c r="LDZ213" s="255"/>
      <c r="LEA213" s="255"/>
      <c r="LEB213" s="255"/>
      <c r="LEC213" s="255"/>
      <c r="LED213" s="255"/>
      <c r="LEE213" s="255"/>
      <c r="LEF213" s="255"/>
      <c r="LEG213" s="255"/>
      <c r="LEH213" s="255"/>
      <c r="LEI213" s="255"/>
      <c r="LEJ213" s="255"/>
      <c r="LEK213" s="255"/>
      <c r="LEL213" s="255"/>
      <c r="LEM213" s="255"/>
      <c r="LEN213" s="255"/>
      <c r="LEO213" s="255"/>
      <c r="LEP213" s="255"/>
      <c r="LEQ213" s="255"/>
      <c r="LER213" s="255"/>
      <c r="LES213" s="255"/>
      <c r="LET213" s="255"/>
      <c r="LEU213" s="255"/>
      <c r="LEV213" s="255"/>
      <c r="LEW213" s="255"/>
      <c r="LEX213" s="255"/>
      <c r="LEY213" s="255"/>
      <c r="LEZ213" s="255"/>
      <c r="LFA213" s="255"/>
      <c r="LFB213" s="255"/>
      <c r="LFC213" s="255"/>
      <c r="LFD213" s="255"/>
      <c r="LFE213" s="255"/>
      <c r="LFF213" s="255"/>
      <c r="LFG213" s="255"/>
      <c r="LFH213" s="255"/>
      <c r="LFI213" s="255"/>
      <c r="LFJ213" s="255"/>
      <c r="LFK213" s="255"/>
      <c r="LFL213" s="255"/>
      <c r="LFM213" s="255"/>
      <c r="LFN213" s="255"/>
      <c r="LFO213" s="255"/>
      <c r="LFP213" s="255"/>
      <c r="LFQ213" s="255"/>
      <c r="LFR213" s="255"/>
      <c r="LFS213" s="255"/>
      <c r="LFT213" s="255"/>
      <c r="LFU213" s="255"/>
      <c r="LFV213" s="255"/>
      <c r="LFW213" s="255"/>
      <c r="LFX213" s="255"/>
      <c r="LFY213" s="255"/>
      <c r="LFZ213" s="255"/>
      <c r="LGA213" s="255"/>
      <c r="LGB213" s="255"/>
      <c r="LGC213" s="255"/>
      <c r="LGD213" s="255"/>
      <c r="LGE213" s="255"/>
      <c r="LGF213" s="255"/>
      <c r="LGG213" s="255"/>
      <c r="LGH213" s="255"/>
      <c r="LGI213" s="255"/>
      <c r="LGJ213" s="255"/>
      <c r="LGK213" s="255"/>
      <c r="LGL213" s="255"/>
      <c r="LGM213" s="255"/>
      <c r="LGN213" s="255"/>
      <c r="LGO213" s="255"/>
      <c r="LGP213" s="255"/>
      <c r="LGQ213" s="255"/>
      <c r="LGR213" s="255"/>
      <c r="LGS213" s="255"/>
      <c r="LGT213" s="255"/>
      <c r="LGU213" s="255"/>
      <c r="LGV213" s="255"/>
      <c r="LGW213" s="255"/>
      <c r="LGX213" s="255"/>
      <c r="LGY213" s="255"/>
      <c r="LGZ213" s="255"/>
      <c r="LHA213" s="255"/>
      <c r="LHB213" s="255"/>
      <c r="LHC213" s="255"/>
      <c r="LHD213" s="255"/>
      <c r="LHE213" s="255"/>
      <c r="LHF213" s="255"/>
      <c r="LHG213" s="255"/>
      <c r="LHH213" s="255"/>
      <c r="LHI213" s="255"/>
      <c r="LHJ213" s="255"/>
      <c r="LHK213" s="255"/>
      <c r="LHL213" s="255"/>
      <c r="LHM213" s="255"/>
      <c r="LHN213" s="255"/>
      <c r="LHO213" s="255"/>
      <c r="LHP213" s="255"/>
      <c r="LHQ213" s="255"/>
      <c r="LHR213" s="255"/>
      <c r="LHS213" s="255"/>
      <c r="LHT213" s="255"/>
      <c r="LHU213" s="255"/>
      <c r="LHV213" s="255"/>
      <c r="LHW213" s="255"/>
      <c r="LHX213" s="255"/>
      <c r="LHY213" s="255"/>
      <c r="LHZ213" s="255"/>
      <c r="LIA213" s="255"/>
      <c r="LIB213" s="255"/>
      <c r="LIC213" s="255"/>
      <c r="LID213" s="255"/>
      <c r="LIE213" s="255"/>
      <c r="LIF213" s="255"/>
      <c r="LIG213" s="255"/>
      <c r="LIH213" s="255"/>
      <c r="LII213" s="255"/>
      <c r="LIJ213" s="255"/>
      <c r="LIK213" s="255"/>
      <c r="LIL213" s="255"/>
      <c r="LIM213" s="255"/>
      <c r="LIN213" s="255"/>
      <c r="LIO213" s="255"/>
      <c r="LIP213" s="255"/>
      <c r="LIQ213" s="255"/>
      <c r="LIR213" s="255"/>
      <c r="LIS213" s="255"/>
      <c r="LIT213" s="255"/>
      <c r="LIU213" s="255"/>
      <c r="LIV213" s="255"/>
      <c r="LIW213" s="255"/>
      <c r="LIX213" s="255"/>
      <c r="LIY213" s="255"/>
      <c r="LIZ213" s="255"/>
      <c r="LJA213" s="255"/>
      <c r="LJB213" s="255"/>
      <c r="LJC213" s="255"/>
      <c r="LJD213" s="255"/>
      <c r="LJE213" s="255"/>
      <c r="LJF213" s="255"/>
      <c r="LJG213" s="255"/>
      <c r="LJH213" s="255"/>
      <c r="LJI213" s="255"/>
      <c r="LJJ213" s="255"/>
      <c r="LJK213" s="255"/>
      <c r="LJL213" s="255"/>
      <c r="LJM213" s="255"/>
      <c r="LJN213" s="255"/>
      <c r="LJO213" s="255"/>
      <c r="LJP213" s="255"/>
      <c r="LJQ213" s="255"/>
      <c r="LJR213" s="255"/>
      <c r="LJS213" s="255"/>
      <c r="LJT213" s="255"/>
      <c r="LJU213" s="255"/>
      <c r="LJV213" s="255"/>
      <c r="LJW213" s="255"/>
      <c r="LJX213" s="255"/>
      <c r="LJY213" s="255"/>
      <c r="LJZ213" s="255"/>
      <c r="LKA213" s="255"/>
      <c r="LKB213" s="255"/>
      <c r="LKC213" s="255"/>
      <c r="LKD213" s="255"/>
      <c r="LKE213" s="255"/>
      <c r="LKF213" s="255"/>
      <c r="LKG213" s="255"/>
      <c r="LKH213" s="255"/>
      <c r="LKI213" s="255"/>
      <c r="LKJ213" s="255"/>
      <c r="LKK213" s="255"/>
      <c r="LKL213" s="255"/>
      <c r="LKM213" s="255"/>
      <c r="LKN213" s="255"/>
      <c r="LKO213" s="255"/>
      <c r="LKP213" s="255"/>
      <c r="LKQ213" s="255"/>
      <c r="LKR213" s="255"/>
      <c r="LKS213" s="255"/>
      <c r="LKT213" s="255"/>
      <c r="LKU213" s="255"/>
      <c r="LKV213" s="255"/>
      <c r="LKW213" s="255"/>
      <c r="LKX213" s="255"/>
      <c r="LKY213" s="255"/>
      <c r="LKZ213" s="255"/>
      <c r="LLA213" s="255"/>
      <c r="LLB213" s="255"/>
      <c r="LLC213" s="255"/>
      <c r="LLD213" s="255"/>
      <c r="LLE213" s="255"/>
      <c r="LLF213" s="255"/>
      <c r="LLG213" s="255"/>
      <c r="LLH213" s="255"/>
      <c r="LLI213" s="255"/>
      <c r="LLJ213" s="255"/>
      <c r="LLK213" s="255"/>
      <c r="LLL213" s="255"/>
      <c r="LLM213" s="255"/>
      <c r="LLN213" s="255"/>
      <c r="LLO213" s="255"/>
      <c r="LLP213" s="255"/>
      <c r="LLQ213" s="255"/>
      <c r="LLR213" s="255"/>
      <c r="LLS213" s="255"/>
      <c r="LLT213" s="255"/>
      <c r="LLU213" s="255"/>
      <c r="LLV213" s="255"/>
      <c r="LLW213" s="255"/>
      <c r="LLX213" s="255"/>
      <c r="LLY213" s="255"/>
      <c r="LLZ213" s="255"/>
      <c r="LMA213" s="255"/>
      <c r="LMB213" s="255"/>
      <c r="LMC213" s="255"/>
      <c r="LMD213" s="255"/>
      <c r="LME213" s="255"/>
      <c r="LMF213" s="255"/>
      <c r="LMG213" s="255"/>
      <c r="LMH213" s="255"/>
      <c r="LMI213" s="255"/>
      <c r="LMJ213" s="255"/>
      <c r="LMK213" s="255"/>
      <c r="LML213" s="255"/>
      <c r="LMM213" s="255"/>
      <c r="LMN213" s="255"/>
      <c r="LMO213" s="255"/>
      <c r="LMP213" s="255"/>
      <c r="LMQ213" s="255"/>
      <c r="LMR213" s="255"/>
      <c r="LMS213" s="255"/>
      <c r="LMT213" s="255"/>
      <c r="LMU213" s="255"/>
      <c r="LMV213" s="255"/>
      <c r="LMW213" s="255"/>
      <c r="LMX213" s="255"/>
      <c r="LMY213" s="255"/>
      <c r="LMZ213" s="255"/>
      <c r="LNA213" s="255"/>
      <c r="LNB213" s="255"/>
      <c r="LNC213" s="255"/>
      <c r="LND213" s="255"/>
      <c r="LNE213" s="255"/>
      <c r="LNF213" s="255"/>
      <c r="LNG213" s="255"/>
      <c r="LNH213" s="255"/>
      <c r="LNI213" s="255"/>
      <c r="LNJ213" s="255"/>
      <c r="LNK213" s="255"/>
      <c r="LNL213" s="255"/>
      <c r="LNM213" s="255"/>
      <c r="LNN213" s="255"/>
      <c r="LNO213" s="255"/>
      <c r="LNP213" s="255"/>
      <c r="LNQ213" s="255"/>
      <c r="LNR213" s="255"/>
      <c r="LNS213" s="255"/>
      <c r="LNT213" s="255"/>
      <c r="LNU213" s="255"/>
      <c r="LNV213" s="255"/>
      <c r="LNW213" s="255"/>
      <c r="LNX213" s="255"/>
      <c r="LNY213" s="255"/>
      <c r="LNZ213" s="255"/>
      <c r="LOA213" s="255"/>
      <c r="LOB213" s="255"/>
      <c r="LOC213" s="255"/>
      <c r="LOD213" s="255"/>
      <c r="LOE213" s="255"/>
      <c r="LOF213" s="255"/>
      <c r="LOG213" s="255"/>
      <c r="LOH213" s="255"/>
      <c r="LOI213" s="255"/>
      <c r="LOJ213" s="255"/>
      <c r="LOK213" s="255"/>
      <c r="LOL213" s="255"/>
      <c r="LOM213" s="255"/>
      <c r="LON213" s="255"/>
      <c r="LOO213" s="255"/>
      <c r="LOP213" s="255"/>
      <c r="LOQ213" s="255"/>
      <c r="LOR213" s="255"/>
      <c r="LOS213" s="255"/>
      <c r="LOT213" s="255"/>
      <c r="LOU213" s="255"/>
      <c r="LOV213" s="255"/>
      <c r="LOW213" s="255"/>
      <c r="LOX213" s="255"/>
      <c r="LOY213" s="255"/>
      <c r="LOZ213" s="255"/>
      <c r="LPA213" s="255"/>
      <c r="LPB213" s="255"/>
      <c r="LPC213" s="255"/>
      <c r="LPD213" s="255"/>
      <c r="LPE213" s="255"/>
      <c r="LPF213" s="255"/>
      <c r="LPG213" s="255"/>
      <c r="LPH213" s="255"/>
      <c r="LPI213" s="255"/>
      <c r="LPJ213" s="255"/>
      <c r="LPK213" s="255"/>
      <c r="LPL213" s="255"/>
      <c r="LPM213" s="255"/>
      <c r="LPN213" s="255"/>
      <c r="LPO213" s="255"/>
      <c r="LPP213" s="255"/>
      <c r="LPQ213" s="255"/>
      <c r="LPR213" s="255"/>
      <c r="LPS213" s="255"/>
      <c r="LPT213" s="255"/>
      <c r="LPU213" s="255"/>
      <c r="LPV213" s="255"/>
      <c r="LPW213" s="255"/>
      <c r="LPX213" s="255"/>
      <c r="LPY213" s="255"/>
      <c r="LPZ213" s="255"/>
      <c r="LQA213" s="255"/>
      <c r="LQB213" s="255"/>
      <c r="LQC213" s="255"/>
      <c r="LQD213" s="255"/>
      <c r="LQE213" s="255"/>
      <c r="LQF213" s="255"/>
      <c r="LQG213" s="255"/>
      <c r="LQH213" s="255"/>
      <c r="LQI213" s="255"/>
      <c r="LQJ213" s="255"/>
      <c r="LQK213" s="255"/>
      <c r="LQL213" s="255"/>
      <c r="LQM213" s="255"/>
      <c r="LQN213" s="255"/>
      <c r="LQO213" s="255"/>
      <c r="LQP213" s="255"/>
      <c r="LQQ213" s="255"/>
      <c r="LQR213" s="255"/>
      <c r="LQS213" s="255"/>
      <c r="LQT213" s="255"/>
      <c r="LQU213" s="255"/>
      <c r="LQV213" s="255"/>
      <c r="LQW213" s="255"/>
      <c r="LQX213" s="255"/>
      <c r="LQY213" s="255"/>
      <c r="LQZ213" s="255"/>
      <c r="LRA213" s="255"/>
      <c r="LRB213" s="255"/>
      <c r="LRC213" s="255"/>
      <c r="LRD213" s="255"/>
      <c r="LRE213" s="255"/>
      <c r="LRF213" s="255"/>
      <c r="LRG213" s="255"/>
      <c r="LRH213" s="255"/>
      <c r="LRI213" s="255"/>
      <c r="LRJ213" s="255"/>
      <c r="LRK213" s="255"/>
      <c r="LRL213" s="255"/>
      <c r="LRM213" s="255"/>
      <c r="LRN213" s="255"/>
      <c r="LRO213" s="255"/>
      <c r="LRP213" s="255"/>
      <c r="LRQ213" s="255"/>
      <c r="LRR213" s="255"/>
      <c r="LRS213" s="255"/>
      <c r="LRT213" s="255"/>
      <c r="LRU213" s="255"/>
      <c r="LRV213" s="255"/>
      <c r="LRW213" s="255"/>
      <c r="LRX213" s="255"/>
      <c r="LRY213" s="255"/>
      <c r="LRZ213" s="255"/>
      <c r="LSA213" s="255"/>
      <c r="LSB213" s="255"/>
      <c r="LSC213" s="255"/>
      <c r="LSD213" s="255"/>
      <c r="LSE213" s="255"/>
      <c r="LSF213" s="255"/>
      <c r="LSG213" s="255"/>
      <c r="LSH213" s="255"/>
      <c r="LSI213" s="255"/>
      <c r="LSJ213" s="255"/>
      <c r="LSK213" s="255"/>
      <c r="LSL213" s="255"/>
      <c r="LSM213" s="255"/>
      <c r="LSN213" s="255"/>
      <c r="LSO213" s="255"/>
      <c r="LSP213" s="255"/>
      <c r="LSQ213" s="255"/>
      <c r="LSR213" s="255"/>
      <c r="LSS213" s="255"/>
      <c r="LST213" s="255"/>
      <c r="LSU213" s="255"/>
      <c r="LSV213" s="255"/>
      <c r="LSW213" s="255"/>
      <c r="LSX213" s="255"/>
      <c r="LSY213" s="255"/>
      <c r="LSZ213" s="255"/>
      <c r="LTA213" s="255"/>
      <c r="LTB213" s="255"/>
      <c r="LTC213" s="255"/>
      <c r="LTD213" s="255"/>
      <c r="LTE213" s="255"/>
      <c r="LTF213" s="255"/>
      <c r="LTG213" s="255"/>
      <c r="LTH213" s="255"/>
      <c r="LTI213" s="255"/>
      <c r="LTJ213" s="255"/>
      <c r="LTK213" s="255"/>
      <c r="LTL213" s="255"/>
      <c r="LTM213" s="255"/>
      <c r="LTN213" s="255"/>
      <c r="LTO213" s="255"/>
      <c r="LTP213" s="255"/>
      <c r="LTQ213" s="255"/>
      <c r="LTR213" s="255"/>
      <c r="LTS213" s="255"/>
      <c r="LTT213" s="255"/>
      <c r="LTU213" s="255"/>
      <c r="LTV213" s="255"/>
      <c r="LTW213" s="255"/>
      <c r="LTX213" s="255"/>
      <c r="LTY213" s="255"/>
      <c r="LTZ213" s="255"/>
      <c r="LUA213" s="255"/>
      <c r="LUB213" s="255"/>
      <c r="LUC213" s="255"/>
      <c r="LUD213" s="255"/>
      <c r="LUE213" s="255"/>
      <c r="LUF213" s="255"/>
      <c r="LUG213" s="255"/>
      <c r="LUH213" s="255"/>
      <c r="LUI213" s="255"/>
      <c r="LUJ213" s="255"/>
      <c r="LUK213" s="255"/>
      <c r="LUL213" s="255"/>
      <c r="LUM213" s="255"/>
      <c r="LUN213" s="255"/>
      <c r="LUO213" s="255"/>
      <c r="LUP213" s="255"/>
      <c r="LUQ213" s="255"/>
      <c r="LUR213" s="255"/>
      <c r="LUS213" s="255"/>
      <c r="LUT213" s="255"/>
      <c r="LUU213" s="255"/>
      <c r="LUV213" s="255"/>
      <c r="LUW213" s="255"/>
      <c r="LUX213" s="255"/>
      <c r="LUY213" s="255"/>
      <c r="LUZ213" s="255"/>
      <c r="LVA213" s="255"/>
      <c r="LVB213" s="255"/>
      <c r="LVC213" s="255"/>
      <c r="LVD213" s="255"/>
      <c r="LVE213" s="255"/>
      <c r="LVF213" s="255"/>
      <c r="LVG213" s="255"/>
      <c r="LVH213" s="255"/>
      <c r="LVI213" s="255"/>
      <c r="LVJ213" s="255"/>
      <c r="LVK213" s="255"/>
      <c r="LVL213" s="255"/>
      <c r="LVM213" s="255"/>
      <c r="LVN213" s="255"/>
      <c r="LVO213" s="255"/>
      <c r="LVP213" s="255"/>
      <c r="LVQ213" s="255"/>
      <c r="LVR213" s="255"/>
      <c r="LVS213" s="255"/>
      <c r="LVT213" s="255"/>
      <c r="LVU213" s="255"/>
      <c r="LVV213" s="255"/>
      <c r="LVW213" s="255"/>
      <c r="LVX213" s="255"/>
      <c r="LVY213" s="255"/>
      <c r="LVZ213" s="255"/>
      <c r="LWA213" s="255"/>
      <c r="LWB213" s="255"/>
      <c r="LWC213" s="255"/>
      <c r="LWD213" s="255"/>
      <c r="LWE213" s="255"/>
      <c r="LWF213" s="255"/>
      <c r="LWG213" s="255"/>
      <c r="LWH213" s="255"/>
      <c r="LWI213" s="255"/>
      <c r="LWJ213" s="255"/>
      <c r="LWK213" s="255"/>
      <c r="LWL213" s="255"/>
      <c r="LWM213" s="255"/>
      <c r="LWN213" s="255"/>
      <c r="LWO213" s="255"/>
      <c r="LWP213" s="255"/>
      <c r="LWQ213" s="255"/>
      <c r="LWR213" s="255"/>
      <c r="LWS213" s="255"/>
      <c r="LWT213" s="255"/>
      <c r="LWU213" s="255"/>
      <c r="LWV213" s="255"/>
      <c r="LWW213" s="255"/>
      <c r="LWX213" s="255"/>
      <c r="LWY213" s="255"/>
      <c r="LWZ213" s="255"/>
      <c r="LXA213" s="255"/>
      <c r="LXB213" s="255"/>
      <c r="LXC213" s="255"/>
      <c r="LXD213" s="255"/>
      <c r="LXE213" s="255"/>
      <c r="LXF213" s="255"/>
      <c r="LXG213" s="255"/>
      <c r="LXH213" s="255"/>
      <c r="LXI213" s="255"/>
      <c r="LXJ213" s="255"/>
      <c r="LXK213" s="255"/>
      <c r="LXL213" s="255"/>
      <c r="LXM213" s="255"/>
      <c r="LXN213" s="255"/>
      <c r="LXO213" s="255"/>
      <c r="LXP213" s="255"/>
      <c r="LXQ213" s="255"/>
      <c r="LXR213" s="255"/>
      <c r="LXS213" s="255"/>
      <c r="LXT213" s="255"/>
      <c r="LXU213" s="255"/>
      <c r="LXV213" s="255"/>
      <c r="LXW213" s="255"/>
      <c r="LXX213" s="255"/>
      <c r="LXY213" s="255"/>
      <c r="LXZ213" s="255"/>
      <c r="LYA213" s="255"/>
      <c r="LYB213" s="255"/>
      <c r="LYC213" s="255"/>
      <c r="LYD213" s="255"/>
      <c r="LYE213" s="255"/>
      <c r="LYF213" s="255"/>
      <c r="LYG213" s="255"/>
      <c r="LYH213" s="255"/>
      <c r="LYI213" s="255"/>
      <c r="LYJ213" s="255"/>
      <c r="LYK213" s="255"/>
      <c r="LYL213" s="255"/>
      <c r="LYM213" s="255"/>
      <c r="LYN213" s="255"/>
      <c r="LYO213" s="255"/>
      <c r="LYP213" s="255"/>
      <c r="LYQ213" s="255"/>
      <c r="LYR213" s="255"/>
      <c r="LYS213" s="255"/>
      <c r="LYT213" s="255"/>
      <c r="LYU213" s="255"/>
      <c r="LYV213" s="255"/>
      <c r="LYW213" s="255"/>
      <c r="LYX213" s="255"/>
      <c r="LYY213" s="255"/>
      <c r="LYZ213" s="255"/>
      <c r="LZA213" s="255"/>
      <c r="LZB213" s="255"/>
      <c r="LZC213" s="255"/>
      <c r="LZD213" s="255"/>
      <c r="LZE213" s="255"/>
      <c r="LZF213" s="255"/>
      <c r="LZG213" s="255"/>
      <c r="LZH213" s="255"/>
      <c r="LZI213" s="255"/>
      <c r="LZJ213" s="255"/>
      <c r="LZK213" s="255"/>
      <c r="LZL213" s="255"/>
      <c r="LZM213" s="255"/>
      <c r="LZN213" s="255"/>
      <c r="LZO213" s="255"/>
      <c r="LZP213" s="255"/>
      <c r="LZQ213" s="255"/>
      <c r="LZR213" s="255"/>
      <c r="LZS213" s="255"/>
      <c r="LZT213" s="255"/>
      <c r="LZU213" s="255"/>
      <c r="LZV213" s="255"/>
      <c r="LZW213" s="255"/>
      <c r="LZX213" s="255"/>
      <c r="LZY213" s="255"/>
      <c r="LZZ213" s="255"/>
      <c r="MAA213" s="255"/>
      <c r="MAB213" s="255"/>
      <c r="MAC213" s="255"/>
      <c r="MAD213" s="255"/>
      <c r="MAE213" s="255"/>
      <c r="MAF213" s="255"/>
      <c r="MAG213" s="255"/>
      <c r="MAH213" s="255"/>
      <c r="MAI213" s="255"/>
      <c r="MAJ213" s="255"/>
      <c r="MAK213" s="255"/>
      <c r="MAL213" s="255"/>
      <c r="MAM213" s="255"/>
      <c r="MAN213" s="255"/>
      <c r="MAO213" s="255"/>
      <c r="MAP213" s="255"/>
      <c r="MAQ213" s="255"/>
      <c r="MAR213" s="255"/>
      <c r="MAS213" s="255"/>
      <c r="MAT213" s="255"/>
      <c r="MAU213" s="255"/>
      <c r="MAV213" s="255"/>
      <c r="MAW213" s="255"/>
      <c r="MAX213" s="255"/>
      <c r="MAY213" s="255"/>
      <c r="MAZ213" s="255"/>
      <c r="MBA213" s="255"/>
      <c r="MBB213" s="255"/>
      <c r="MBC213" s="255"/>
      <c r="MBD213" s="255"/>
      <c r="MBE213" s="255"/>
      <c r="MBF213" s="255"/>
      <c r="MBG213" s="255"/>
      <c r="MBH213" s="255"/>
      <c r="MBI213" s="255"/>
      <c r="MBJ213" s="255"/>
      <c r="MBK213" s="255"/>
      <c r="MBL213" s="255"/>
      <c r="MBM213" s="255"/>
      <c r="MBN213" s="255"/>
      <c r="MBO213" s="255"/>
      <c r="MBP213" s="255"/>
      <c r="MBQ213" s="255"/>
      <c r="MBR213" s="255"/>
      <c r="MBS213" s="255"/>
      <c r="MBT213" s="255"/>
      <c r="MBU213" s="255"/>
      <c r="MBV213" s="255"/>
      <c r="MBW213" s="255"/>
      <c r="MBX213" s="255"/>
      <c r="MBY213" s="255"/>
      <c r="MBZ213" s="255"/>
      <c r="MCA213" s="255"/>
      <c r="MCB213" s="255"/>
      <c r="MCC213" s="255"/>
      <c r="MCD213" s="255"/>
      <c r="MCE213" s="255"/>
      <c r="MCF213" s="255"/>
      <c r="MCG213" s="255"/>
      <c r="MCH213" s="255"/>
      <c r="MCI213" s="255"/>
      <c r="MCJ213" s="255"/>
      <c r="MCK213" s="255"/>
      <c r="MCL213" s="255"/>
      <c r="MCM213" s="255"/>
      <c r="MCN213" s="255"/>
      <c r="MCO213" s="255"/>
      <c r="MCP213" s="255"/>
      <c r="MCQ213" s="255"/>
      <c r="MCR213" s="255"/>
      <c r="MCS213" s="255"/>
      <c r="MCT213" s="255"/>
      <c r="MCU213" s="255"/>
      <c r="MCV213" s="255"/>
      <c r="MCW213" s="255"/>
      <c r="MCX213" s="255"/>
      <c r="MCY213" s="255"/>
      <c r="MCZ213" s="255"/>
      <c r="MDA213" s="255"/>
      <c r="MDB213" s="255"/>
      <c r="MDC213" s="255"/>
      <c r="MDD213" s="255"/>
      <c r="MDE213" s="255"/>
      <c r="MDF213" s="255"/>
      <c r="MDG213" s="255"/>
      <c r="MDH213" s="255"/>
      <c r="MDI213" s="255"/>
      <c r="MDJ213" s="255"/>
      <c r="MDK213" s="255"/>
      <c r="MDL213" s="255"/>
      <c r="MDM213" s="255"/>
      <c r="MDN213" s="255"/>
      <c r="MDO213" s="255"/>
      <c r="MDP213" s="255"/>
      <c r="MDQ213" s="255"/>
      <c r="MDR213" s="255"/>
      <c r="MDS213" s="255"/>
      <c r="MDT213" s="255"/>
      <c r="MDU213" s="255"/>
      <c r="MDV213" s="255"/>
      <c r="MDW213" s="255"/>
      <c r="MDX213" s="255"/>
      <c r="MDY213" s="255"/>
      <c r="MDZ213" s="255"/>
      <c r="MEA213" s="255"/>
      <c r="MEB213" s="255"/>
      <c r="MEC213" s="255"/>
      <c r="MED213" s="255"/>
      <c r="MEE213" s="255"/>
      <c r="MEF213" s="255"/>
      <c r="MEG213" s="255"/>
      <c r="MEH213" s="255"/>
      <c r="MEI213" s="255"/>
      <c r="MEJ213" s="255"/>
      <c r="MEK213" s="255"/>
      <c r="MEL213" s="255"/>
      <c r="MEM213" s="255"/>
      <c r="MEN213" s="255"/>
      <c r="MEO213" s="255"/>
      <c r="MEP213" s="255"/>
      <c r="MEQ213" s="255"/>
      <c r="MER213" s="255"/>
      <c r="MES213" s="255"/>
      <c r="MET213" s="255"/>
      <c r="MEU213" s="255"/>
      <c r="MEV213" s="255"/>
      <c r="MEW213" s="255"/>
      <c r="MEX213" s="255"/>
      <c r="MEY213" s="255"/>
      <c r="MEZ213" s="255"/>
      <c r="MFA213" s="255"/>
      <c r="MFB213" s="255"/>
      <c r="MFC213" s="255"/>
      <c r="MFD213" s="255"/>
      <c r="MFE213" s="255"/>
      <c r="MFF213" s="255"/>
      <c r="MFG213" s="255"/>
      <c r="MFH213" s="255"/>
      <c r="MFI213" s="255"/>
      <c r="MFJ213" s="255"/>
      <c r="MFK213" s="255"/>
      <c r="MFL213" s="255"/>
      <c r="MFM213" s="255"/>
      <c r="MFN213" s="255"/>
      <c r="MFO213" s="255"/>
      <c r="MFP213" s="255"/>
      <c r="MFQ213" s="255"/>
      <c r="MFR213" s="255"/>
      <c r="MFS213" s="255"/>
      <c r="MFT213" s="255"/>
      <c r="MFU213" s="255"/>
      <c r="MFV213" s="255"/>
      <c r="MFW213" s="255"/>
      <c r="MFX213" s="255"/>
      <c r="MFY213" s="255"/>
      <c r="MFZ213" s="255"/>
      <c r="MGA213" s="255"/>
      <c r="MGB213" s="255"/>
      <c r="MGC213" s="255"/>
      <c r="MGD213" s="255"/>
      <c r="MGE213" s="255"/>
      <c r="MGF213" s="255"/>
      <c r="MGG213" s="255"/>
      <c r="MGH213" s="255"/>
      <c r="MGI213" s="255"/>
      <c r="MGJ213" s="255"/>
      <c r="MGK213" s="255"/>
      <c r="MGL213" s="255"/>
      <c r="MGM213" s="255"/>
      <c r="MGN213" s="255"/>
      <c r="MGO213" s="255"/>
      <c r="MGP213" s="255"/>
      <c r="MGQ213" s="255"/>
      <c r="MGR213" s="255"/>
      <c r="MGS213" s="255"/>
      <c r="MGT213" s="255"/>
      <c r="MGU213" s="255"/>
      <c r="MGV213" s="255"/>
      <c r="MGW213" s="255"/>
      <c r="MGX213" s="255"/>
      <c r="MGY213" s="255"/>
      <c r="MGZ213" s="255"/>
      <c r="MHA213" s="255"/>
      <c r="MHB213" s="255"/>
      <c r="MHC213" s="255"/>
      <c r="MHD213" s="255"/>
      <c r="MHE213" s="255"/>
      <c r="MHF213" s="255"/>
      <c r="MHG213" s="255"/>
      <c r="MHH213" s="255"/>
      <c r="MHI213" s="255"/>
      <c r="MHJ213" s="255"/>
      <c r="MHK213" s="255"/>
      <c r="MHL213" s="255"/>
      <c r="MHM213" s="255"/>
      <c r="MHN213" s="255"/>
      <c r="MHO213" s="255"/>
      <c r="MHP213" s="255"/>
      <c r="MHQ213" s="255"/>
      <c r="MHR213" s="255"/>
      <c r="MHS213" s="255"/>
      <c r="MHT213" s="255"/>
      <c r="MHU213" s="255"/>
      <c r="MHV213" s="255"/>
      <c r="MHW213" s="255"/>
      <c r="MHX213" s="255"/>
      <c r="MHY213" s="255"/>
      <c r="MHZ213" s="255"/>
      <c r="MIA213" s="255"/>
      <c r="MIB213" s="255"/>
      <c r="MIC213" s="255"/>
      <c r="MID213" s="255"/>
      <c r="MIE213" s="255"/>
      <c r="MIF213" s="255"/>
      <c r="MIG213" s="255"/>
      <c r="MIH213" s="255"/>
      <c r="MII213" s="255"/>
      <c r="MIJ213" s="255"/>
      <c r="MIK213" s="255"/>
      <c r="MIL213" s="255"/>
      <c r="MIM213" s="255"/>
      <c r="MIN213" s="255"/>
      <c r="MIO213" s="255"/>
      <c r="MIP213" s="255"/>
      <c r="MIQ213" s="255"/>
      <c r="MIR213" s="255"/>
      <c r="MIS213" s="255"/>
      <c r="MIT213" s="255"/>
      <c r="MIU213" s="255"/>
      <c r="MIV213" s="255"/>
      <c r="MIW213" s="255"/>
      <c r="MIX213" s="255"/>
      <c r="MIY213" s="255"/>
      <c r="MIZ213" s="255"/>
      <c r="MJA213" s="255"/>
      <c r="MJB213" s="255"/>
      <c r="MJC213" s="255"/>
      <c r="MJD213" s="255"/>
      <c r="MJE213" s="255"/>
      <c r="MJF213" s="255"/>
      <c r="MJG213" s="255"/>
      <c r="MJH213" s="255"/>
      <c r="MJI213" s="255"/>
      <c r="MJJ213" s="255"/>
      <c r="MJK213" s="255"/>
      <c r="MJL213" s="255"/>
      <c r="MJM213" s="255"/>
      <c r="MJN213" s="255"/>
      <c r="MJO213" s="255"/>
      <c r="MJP213" s="255"/>
      <c r="MJQ213" s="255"/>
      <c r="MJR213" s="255"/>
      <c r="MJS213" s="255"/>
      <c r="MJT213" s="255"/>
      <c r="MJU213" s="255"/>
      <c r="MJV213" s="255"/>
      <c r="MJW213" s="255"/>
      <c r="MJX213" s="255"/>
      <c r="MJY213" s="255"/>
      <c r="MJZ213" s="255"/>
      <c r="MKA213" s="255"/>
      <c r="MKB213" s="255"/>
      <c r="MKC213" s="255"/>
      <c r="MKD213" s="255"/>
      <c r="MKE213" s="255"/>
      <c r="MKF213" s="255"/>
      <c r="MKG213" s="255"/>
      <c r="MKH213" s="255"/>
      <c r="MKI213" s="255"/>
      <c r="MKJ213" s="255"/>
      <c r="MKK213" s="255"/>
      <c r="MKL213" s="255"/>
      <c r="MKM213" s="255"/>
      <c r="MKN213" s="255"/>
      <c r="MKO213" s="255"/>
      <c r="MKP213" s="255"/>
      <c r="MKQ213" s="255"/>
      <c r="MKR213" s="255"/>
      <c r="MKS213" s="255"/>
      <c r="MKT213" s="255"/>
      <c r="MKU213" s="255"/>
      <c r="MKV213" s="255"/>
      <c r="MKW213" s="255"/>
      <c r="MKX213" s="255"/>
      <c r="MKY213" s="255"/>
      <c r="MKZ213" s="255"/>
      <c r="MLA213" s="255"/>
      <c r="MLB213" s="255"/>
      <c r="MLC213" s="255"/>
      <c r="MLD213" s="255"/>
      <c r="MLE213" s="255"/>
      <c r="MLF213" s="255"/>
      <c r="MLG213" s="255"/>
      <c r="MLH213" s="255"/>
      <c r="MLI213" s="255"/>
      <c r="MLJ213" s="255"/>
      <c r="MLK213" s="255"/>
      <c r="MLL213" s="255"/>
      <c r="MLM213" s="255"/>
      <c r="MLN213" s="255"/>
      <c r="MLO213" s="255"/>
      <c r="MLP213" s="255"/>
      <c r="MLQ213" s="255"/>
      <c r="MLR213" s="255"/>
      <c r="MLS213" s="255"/>
      <c r="MLT213" s="255"/>
      <c r="MLU213" s="255"/>
      <c r="MLV213" s="255"/>
      <c r="MLW213" s="255"/>
      <c r="MLX213" s="255"/>
      <c r="MLY213" s="255"/>
      <c r="MLZ213" s="255"/>
      <c r="MMA213" s="255"/>
      <c r="MMB213" s="255"/>
      <c r="MMC213" s="255"/>
      <c r="MMD213" s="255"/>
      <c r="MME213" s="255"/>
      <c r="MMF213" s="255"/>
      <c r="MMG213" s="255"/>
      <c r="MMH213" s="255"/>
      <c r="MMI213" s="255"/>
      <c r="MMJ213" s="255"/>
      <c r="MMK213" s="255"/>
      <c r="MML213" s="255"/>
      <c r="MMM213" s="255"/>
      <c r="MMN213" s="255"/>
      <c r="MMO213" s="255"/>
      <c r="MMP213" s="255"/>
      <c r="MMQ213" s="255"/>
      <c r="MMR213" s="255"/>
      <c r="MMS213" s="255"/>
      <c r="MMT213" s="255"/>
      <c r="MMU213" s="255"/>
      <c r="MMV213" s="255"/>
      <c r="MMW213" s="255"/>
      <c r="MMX213" s="255"/>
      <c r="MMY213" s="255"/>
      <c r="MMZ213" s="255"/>
      <c r="MNA213" s="255"/>
      <c r="MNB213" s="255"/>
      <c r="MNC213" s="255"/>
      <c r="MND213" s="255"/>
      <c r="MNE213" s="255"/>
      <c r="MNF213" s="255"/>
      <c r="MNG213" s="255"/>
      <c r="MNH213" s="255"/>
      <c r="MNI213" s="255"/>
      <c r="MNJ213" s="255"/>
      <c r="MNK213" s="255"/>
      <c r="MNL213" s="255"/>
      <c r="MNM213" s="255"/>
      <c r="MNN213" s="255"/>
      <c r="MNO213" s="255"/>
      <c r="MNP213" s="255"/>
      <c r="MNQ213" s="255"/>
      <c r="MNR213" s="255"/>
      <c r="MNS213" s="255"/>
      <c r="MNT213" s="255"/>
      <c r="MNU213" s="255"/>
      <c r="MNV213" s="255"/>
      <c r="MNW213" s="255"/>
      <c r="MNX213" s="255"/>
      <c r="MNY213" s="255"/>
      <c r="MNZ213" s="255"/>
      <c r="MOA213" s="255"/>
      <c r="MOB213" s="255"/>
      <c r="MOC213" s="255"/>
      <c r="MOD213" s="255"/>
      <c r="MOE213" s="255"/>
      <c r="MOF213" s="255"/>
      <c r="MOG213" s="255"/>
      <c r="MOH213" s="255"/>
      <c r="MOI213" s="255"/>
      <c r="MOJ213" s="255"/>
      <c r="MOK213" s="255"/>
      <c r="MOL213" s="255"/>
      <c r="MOM213" s="255"/>
      <c r="MON213" s="255"/>
      <c r="MOO213" s="255"/>
      <c r="MOP213" s="255"/>
      <c r="MOQ213" s="255"/>
      <c r="MOR213" s="255"/>
      <c r="MOS213" s="255"/>
      <c r="MOT213" s="255"/>
      <c r="MOU213" s="255"/>
      <c r="MOV213" s="255"/>
      <c r="MOW213" s="255"/>
      <c r="MOX213" s="255"/>
      <c r="MOY213" s="255"/>
      <c r="MOZ213" s="255"/>
      <c r="MPA213" s="255"/>
      <c r="MPB213" s="255"/>
      <c r="MPC213" s="255"/>
      <c r="MPD213" s="255"/>
      <c r="MPE213" s="255"/>
      <c r="MPF213" s="255"/>
      <c r="MPG213" s="255"/>
      <c r="MPH213" s="255"/>
      <c r="MPI213" s="255"/>
      <c r="MPJ213" s="255"/>
      <c r="MPK213" s="255"/>
      <c r="MPL213" s="255"/>
      <c r="MPM213" s="255"/>
      <c r="MPN213" s="255"/>
      <c r="MPO213" s="255"/>
      <c r="MPP213" s="255"/>
      <c r="MPQ213" s="255"/>
      <c r="MPR213" s="255"/>
      <c r="MPS213" s="255"/>
      <c r="MPT213" s="255"/>
      <c r="MPU213" s="255"/>
      <c r="MPV213" s="255"/>
      <c r="MPW213" s="255"/>
      <c r="MPX213" s="255"/>
      <c r="MPY213" s="255"/>
      <c r="MPZ213" s="255"/>
      <c r="MQA213" s="255"/>
      <c r="MQB213" s="255"/>
      <c r="MQC213" s="255"/>
      <c r="MQD213" s="255"/>
      <c r="MQE213" s="255"/>
      <c r="MQF213" s="255"/>
      <c r="MQG213" s="255"/>
      <c r="MQH213" s="255"/>
      <c r="MQI213" s="255"/>
      <c r="MQJ213" s="255"/>
      <c r="MQK213" s="255"/>
      <c r="MQL213" s="255"/>
      <c r="MQM213" s="255"/>
      <c r="MQN213" s="255"/>
      <c r="MQO213" s="255"/>
      <c r="MQP213" s="255"/>
      <c r="MQQ213" s="255"/>
      <c r="MQR213" s="255"/>
      <c r="MQS213" s="255"/>
      <c r="MQT213" s="255"/>
      <c r="MQU213" s="255"/>
      <c r="MQV213" s="255"/>
      <c r="MQW213" s="255"/>
      <c r="MQX213" s="255"/>
      <c r="MQY213" s="255"/>
      <c r="MQZ213" s="255"/>
      <c r="MRA213" s="255"/>
      <c r="MRB213" s="255"/>
      <c r="MRC213" s="255"/>
      <c r="MRD213" s="255"/>
      <c r="MRE213" s="255"/>
      <c r="MRF213" s="255"/>
      <c r="MRG213" s="255"/>
      <c r="MRH213" s="255"/>
      <c r="MRI213" s="255"/>
      <c r="MRJ213" s="255"/>
      <c r="MRK213" s="255"/>
      <c r="MRL213" s="255"/>
      <c r="MRM213" s="255"/>
      <c r="MRN213" s="255"/>
      <c r="MRO213" s="255"/>
      <c r="MRP213" s="255"/>
      <c r="MRQ213" s="255"/>
      <c r="MRR213" s="255"/>
      <c r="MRS213" s="255"/>
      <c r="MRT213" s="255"/>
      <c r="MRU213" s="255"/>
      <c r="MRV213" s="255"/>
      <c r="MRW213" s="255"/>
      <c r="MRX213" s="255"/>
      <c r="MRY213" s="255"/>
      <c r="MRZ213" s="255"/>
      <c r="MSA213" s="255"/>
      <c r="MSB213" s="255"/>
      <c r="MSC213" s="255"/>
      <c r="MSD213" s="255"/>
      <c r="MSE213" s="255"/>
      <c r="MSF213" s="255"/>
      <c r="MSG213" s="255"/>
      <c r="MSH213" s="255"/>
      <c r="MSI213" s="255"/>
      <c r="MSJ213" s="255"/>
      <c r="MSK213" s="255"/>
      <c r="MSL213" s="255"/>
      <c r="MSM213" s="255"/>
      <c r="MSN213" s="255"/>
      <c r="MSO213" s="255"/>
      <c r="MSP213" s="255"/>
      <c r="MSQ213" s="255"/>
      <c r="MSR213" s="255"/>
      <c r="MSS213" s="255"/>
      <c r="MST213" s="255"/>
      <c r="MSU213" s="255"/>
      <c r="MSV213" s="255"/>
      <c r="MSW213" s="255"/>
      <c r="MSX213" s="255"/>
      <c r="MSY213" s="255"/>
      <c r="MSZ213" s="255"/>
      <c r="MTA213" s="255"/>
      <c r="MTB213" s="255"/>
      <c r="MTC213" s="255"/>
      <c r="MTD213" s="255"/>
      <c r="MTE213" s="255"/>
      <c r="MTF213" s="255"/>
      <c r="MTG213" s="255"/>
      <c r="MTH213" s="255"/>
      <c r="MTI213" s="255"/>
      <c r="MTJ213" s="255"/>
      <c r="MTK213" s="255"/>
      <c r="MTL213" s="255"/>
      <c r="MTM213" s="255"/>
      <c r="MTN213" s="255"/>
      <c r="MTO213" s="255"/>
      <c r="MTP213" s="255"/>
      <c r="MTQ213" s="255"/>
      <c r="MTR213" s="255"/>
      <c r="MTS213" s="255"/>
      <c r="MTT213" s="255"/>
      <c r="MTU213" s="255"/>
      <c r="MTV213" s="255"/>
      <c r="MTW213" s="255"/>
      <c r="MTX213" s="255"/>
      <c r="MTY213" s="255"/>
      <c r="MTZ213" s="255"/>
      <c r="MUA213" s="255"/>
      <c r="MUB213" s="255"/>
      <c r="MUC213" s="255"/>
      <c r="MUD213" s="255"/>
      <c r="MUE213" s="255"/>
      <c r="MUF213" s="255"/>
      <c r="MUG213" s="255"/>
      <c r="MUH213" s="255"/>
      <c r="MUI213" s="255"/>
      <c r="MUJ213" s="255"/>
      <c r="MUK213" s="255"/>
      <c r="MUL213" s="255"/>
      <c r="MUM213" s="255"/>
      <c r="MUN213" s="255"/>
      <c r="MUO213" s="255"/>
      <c r="MUP213" s="255"/>
      <c r="MUQ213" s="255"/>
      <c r="MUR213" s="255"/>
      <c r="MUS213" s="255"/>
      <c r="MUT213" s="255"/>
      <c r="MUU213" s="255"/>
      <c r="MUV213" s="255"/>
      <c r="MUW213" s="255"/>
      <c r="MUX213" s="255"/>
      <c r="MUY213" s="255"/>
      <c r="MUZ213" s="255"/>
      <c r="MVA213" s="255"/>
      <c r="MVB213" s="255"/>
      <c r="MVC213" s="255"/>
      <c r="MVD213" s="255"/>
      <c r="MVE213" s="255"/>
      <c r="MVF213" s="255"/>
      <c r="MVG213" s="255"/>
      <c r="MVH213" s="255"/>
      <c r="MVI213" s="255"/>
      <c r="MVJ213" s="255"/>
      <c r="MVK213" s="255"/>
      <c r="MVL213" s="255"/>
      <c r="MVM213" s="255"/>
      <c r="MVN213" s="255"/>
      <c r="MVO213" s="255"/>
      <c r="MVP213" s="255"/>
      <c r="MVQ213" s="255"/>
      <c r="MVR213" s="255"/>
      <c r="MVS213" s="255"/>
      <c r="MVT213" s="255"/>
      <c r="MVU213" s="255"/>
      <c r="MVV213" s="255"/>
      <c r="MVW213" s="255"/>
      <c r="MVX213" s="255"/>
      <c r="MVY213" s="255"/>
      <c r="MVZ213" s="255"/>
      <c r="MWA213" s="255"/>
      <c r="MWB213" s="255"/>
      <c r="MWC213" s="255"/>
      <c r="MWD213" s="255"/>
      <c r="MWE213" s="255"/>
      <c r="MWF213" s="255"/>
      <c r="MWG213" s="255"/>
      <c r="MWH213" s="255"/>
      <c r="MWI213" s="255"/>
      <c r="MWJ213" s="255"/>
      <c r="MWK213" s="255"/>
      <c r="MWL213" s="255"/>
      <c r="MWM213" s="255"/>
      <c r="MWN213" s="255"/>
      <c r="MWO213" s="255"/>
      <c r="MWP213" s="255"/>
      <c r="MWQ213" s="255"/>
      <c r="MWR213" s="255"/>
      <c r="MWS213" s="255"/>
      <c r="MWT213" s="255"/>
      <c r="MWU213" s="255"/>
      <c r="MWV213" s="255"/>
      <c r="MWW213" s="255"/>
      <c r="MWX213" s="255"/>
      <c r="MWY213" s="255"/>
      <c r="MWZ213" s="255"/>
      <c r="MXA213" s="255"/>
      <c r="MXB213" s="255"/>
      <c r="MXC213" s="255"/>
      <c r="MXD213" s="255"/>
      <c r="MXE213" s="255"/>
      <c r="MXF213" s="255"/>
      <c r="MXG213" s="255"/>
      <c r="MXH213" s="255"/>
      <c r="MXI213" s="255"/>
      <c r="MXJ213" s="255"/>
      <c r="MXK213" s="255"/>
      <c r="MXL213" s="255"/>
      <c r="MXM213" s="255"/>
      <c r="MXN213" s="255"/>
      <c r="MXO213" s="255"/>
      <c r="MXP213" s="255"/>
      <c r="MXQ213" s="255"/>
      <c r="MXR213" s="255"/>
      <c r="MXS213" s="255"/>
      <c r="MXT213" s="255"/>
      <c r="MXU213" s="255"/>
      <c r="MXV213" s="255"/>
      <c r="MXW213" s="255"/>
      <c r="MXX213" s="255"/>
      <c r="MXY213" s="255"/>
      <c r="MXZ213" s="255"/>
      <c r="MYA213" s="255"/>
      <c r="MYB213" s="255"/>
      <c r="MYC213" s="255"/>
      <c r="MYD213" s="255"/>
      <c r="MYE213" s="255"/>
      <c r="MYF213" s="255"/>
      <c r="MYG213" s="255"/>
      <c r="MYH213" s="255"/>
      <c r="MYI213" s="255"/>
      <c r="MYJ213" s="255"/>
      <c r="MYK213" s="255"/>
      <c r="MYL213" s="255"/>
      <c r="MYM213" s="255"/>
      <c r="MYN213" s="255"/>
      <c r="MYO213" s="255"/>
      <c r="MYP213" s="255"/>
      <c r="MYQ213" s="255"/>
      <c r="MYR213" s="255"/>
      <c r="MYS213" s="255"/>
      <c r="MYT213" s="255"/>
      <c r="MYU213" s="255"/>
      <c r="MYV213" s="255"/>
      <c r="MYW213" s="255"/>
      <c r="MYX213" s="255"/>
      <c r="MYY213" s="255"/>
      <c r="MYZ213" s="255"/>
      <c r="MZA213" s="255"/>
      <c r="MZB213" s="255"/>
      <c r="MZC213" s="255"/>
      <c r="MZD213" s="255"/>
      <c r="MZE213" s="255"/>
      <c r="MZF213" s="255"/>
      <c r="MZG213" s="255"/>
      <c r="MZH213" s="255"/>
      <c r="MZI213" s="255"/>
      <c r="MZJ213" s="255"/>
      <c r="MZK213" s="255"/>
      <c r="MZL213" s="255"/>
      <c r="MZM213" s="255"/>
      <c r="MZN213" s="255"/>
      <c r="MZO213" s="255"/>
      <c r="MZP213" s="255"/>
      <c r="MZQ213" s="255"/>
      <c r="MZR213" s="255"/>
      <c r="MZS213" s="255"/>
      <c r="MZT213" s="255"/>
      <c r="MZU213" s="255"/>
      <c r="MZV213" s="255"/>
      <c r="MZW213" s="255"/>
      <c r="MZX213" s="255"/>
      <c r="MZY213" s="255"/>
      <c r="MZZ213" s="255"/>
      <c r="NAA213" s="255"/>
      <c r="NAB213" s="255"/>
      <c r="NAC213" s="255"/>
      <c r="NAD213" s="255"/>
      <c r="NAE213" s="255"/>
      <c r="NAF213" s="255"/>
      <c r="NAG213" s="255"/>
      <c r="NAH213" s="255"/>
      <c r="NAI213" s="255"/>
      <c r="NAJ213" s="255"/>
      <c r="NAK213" s="255"/>
      <c r="NAL213" s="255"/>
      <c r="NAM213" s="255"/>
      <c r="NAN213" s="255"/>
      <c r="NAO213" s="255"/>
      <c r="NAP213" s="255"/>
      <c r="NAQ213" s="255"/>
      <c r="NAR213" s="255"/>
      <c r="NAS213" s="255"/>
      <c r="NAT213" s="255"/>
      <c r="NAU213" s="255"/>
      <c r="NAV213" s="255"/>
      <c r="NAW213" s="255"/>
      <c r="NAX213" s="255"/>
      <c r="NAY213" s="255"/>
      <c r="NAZ213" s="255"/>
      <c r="NBA213" s="255"/>
      <c r="NBB213" s="255"/>
      <c r="NBC213" s="255"/>
      <c r="NBD213" s="255"/>
      <c r="NBE213" s="255"/>
      <c r="NBF213" s="255"/>
      <c r="NBG213" s="255"/>
      <c r="NBH213" s="255"/>
      <c r="NBI213" s="255"/>
      <c r="NBJ213" s="255"/>
      <c r="NBK213" s="255"/>
      <c r="NBL213" s="255"/>
      <c r="NBM213" s="255"/>
      <c r="NBN213" s="255"/>
      <c r="NBO213" s="255"/>
      <c r="NBP213" s="255"/>
      <c r="NBQ213" s="255"/>
      <c r="NBR213" s="255"/>
      <c r="NBS213" s="255"/>
      <c r="NBT213" s="255"/>
      <c r="NBU213" s="255"/>
      <c r="NBV213" s="255"/>
      <c r="NBW213" s="255"/>
      <c r="NBX213" s="255"/>
      <c r="NBY213" s="255"/>
      <c r="NBZ213" s="255"/>
      <c r="NCA213" s="255"/>
      <c r="NCB213" s="255"/>
      <c r="NCC213" s="255"/>
      <c r="NCD213" s="255"/>
      <c r="NCE213" s="255"/>
      <c r="NCF213" s="255"/>
      <c r="NCG213" s="255"/>
      <c r="NCH213" s="255"/>
      <c r="NCI213" s="255"/>
      <c r="NCJ213" s="255"/>
      <c r="NCK213" s="255"/>
      <c r="NCL213" s="255"/>
      <c r="NCM213" s="255"/>
      <c r="NCN213" s="255"/>
      <c r="NCO213" s="255"/>
      <c r="NCP213" s="255"/>
      <c r="NCQ213" s="255"/>
      <c r="NCR213" s="255"/>
      <c r="NCS213" s="255"/>
      <c r="NCT213" s="255"/>
      <c r="NCU213" s="255"/>
      <c r="NCV213" s="255"/>
      <c r="NCW213" s="255"/>
      <c r="NCX213" s="255"/>
      <c r="NCY213" s="255"/>
      <c r="NCZ213" s="255"/>
      <c r="NDA213" s="255"/>
      <c r="NDB213" s="255"/>
      <c r="NDC213" s="255"/>
      <c r="NDD213" s="255"/>
      <c r="NDE213" s="255"/>
      <c r="NDF213" s="255"/>
      <c r="NDG213" s="255"/>
      <c r="NDH213" s="255"/>
      <c r="NDI213" s="255"/>
      <c r="NDJ213" s="255"/>
      <c r="NDK213" s="255"/>
      <c r="NDL213" s="255"/>
      <c r="NDM213" s="255"/>
      <c r="NDN213" s="255"/>
      <c r="NDO213" s="255"/>
      <c r="NDP213" s="255"/>
      <c r="NDQ213" s="255"/>
      <c r="NDR213" s="255"/>
      <c r="NDS213" s="255"/>
      <c r="NDT213" s="255"/>
      <c r="NDU213" s="255"/>
      <c r="NDV213" s="255"/>
      <c r="NDW213" s="255"/>
      <c r="NDX213" s="255"/>
      <c r="NDY213" s="255"/>
      <c r="NDZ213" s="255"/>
      <c r="NEA213" s="255"/>
      <c r="NEB213" s="255"/>
      <c r="NEC213" s="255"/>
      <c r="NED213" s="255"/>
      <c r="NEE213" s="255"/>
      <c r="NEF213" s="255"/>
      <c r="NEG213" s="255"/>
      <c r="NEH213" s="255"/>
      <c r="NEI213" s="255"/>
      <c r="NEJ213" s="255"/>
      <c r="NEK213" s="255"/>
      <c r="NEL213" s="255"/>
      <c r="NEM213" s="255"/>
      <c r="NEN213" s="255"/>
      <c r="NEO213" s="255"/>
      <c r="NEP213" s="255"/>
      <c r="NEQ213" s="255"/>
      <c r="NER213" s="255"/>
      <c r="NES213" s="255"/>
      <c r="NET213" s="255"/>
      <c r="NEU213" s="255"/>
      <c r="NEV213" s="255"/>
      <c r="NEW213" s="255"/>
      <c r="NEX213" s="255"/>
      <c r="NEY213" s="255"/>
      <c r="NEZ213" s="255"/>
      <c r="NFA213" s="255"/>
      <c r="NFB213" s="255"/>
      <c r="NFC213" s="255"/>
      <c r="NFD213" s="255"/>
      <c r="NFE213" s="255"/>
      <c r="NFF213" s="255"/>
      <c r="NFG213" s="255"/>
      <c r="NFH213" s="255"/>
      <c r="NFI213" s="255"/>
      <c r="NFJ213" s="255"/>
      <c r="NFK213" s="255"/>
      <c r="NFL213" s="255"/>
      <c r="NFM213" s="255"/>
      <c r="NFN213" s="255"/>
      <c r="NFO213" s="255"/>
      <c r="NFP213" s="255"/>
      <c r="NFQ213" s="255"/>
      <c r="NFR213" s="255"/>
      <c r="NFS213" s="255"/>
      <c r="NFT213" s="255"/>
      <c r="NFU213" s="255"/>
      <c r="NFV213" s="255"/>
      <c r="NFW213" s="255"/>
      <c r="NFX213" s="255"/>
      <c r="NFY213" s="255"/>
      <c r="NFZ213" s="255"/>
      <c r="NGA213" s="255"/>
      <c r="NGB213" s="255"/>
      <c r="NGC213" s="255"/>
      <c r="NGD213" s="255"/>
      <c r="NGE213" s="255"/>
      <c r="NGF213" s="255"/>
      <c r="NGG213" s="255"/>
      <c r="NGH213" s="255"/>
      <c r="NGI213" s="255"/>
      <c r="NGJ213" s="255"/>
      <c r="NGK213" s="255"/>
      <c r="NGL213" s="255"/>
      <c r="NGM213" s="255"/>
      <c r="NGN213" s="255"/>
      <c r="NGO213" s="255"/>
      <c r="NGP213" s="255"/>
      <c r="NGQ213" s="255"/>
      <c r="NGR213" s="255"/>
      <c r="NGS213" s="255"/>
      <c r="NGT213" s="255"/>
      <c r="NGU213" s="255"/>
      <c r="NGV213" s="255"/>
      <c r="NGW213" s="255"/>
      <c r="NGX213" s="255"/>
      <c r="NGY213" s="255"/>
      <c r="NGZ213" s="255"/>
      <c r="NHA213" s="255"/>
      <c r="NHB213" s="255"/>
      <c r="NHC213" s="255"/>
      <c r="NHD213" s="255"/>
      <c r="NHE213" s="255"/>
      <c r="NHF213" s="255"/>
      <c r="NHG213" s="255"/>
      <c r="NHH213" s="255"/>
      <c r="NHI213" s="255"/>
      <c r="NHJ213" s="255"/>
      <c r="NHK213" s="255"/>
      <c r="NHL213" s="255"/>
      <c r="NHM213" s="255"/>
      <c r="NHN213" s="255"/>
      <c r="NHO213" s="255"/>
      <c r="NHP213" s="255"/>
      <c r="NHQ213" s="255"/>
      <c r="NHR213" s="255"/>
      <c r="NHS213" s="255"/>
      <c r="NHT213" s="255"/>
      <c r="NHU213" s="255"/>
      <c r="NHV213" s="255"/>
      <c r="NHW213" s="255"/>
      <c r="NHX213" s="255"/>
      <c r="NHY213" s="255"/>
      <c r="NHZ213" s="255"/>
      <c r="NIA213" s="255"/>
      <c r="NIB213" s="255"/>
      <c r="NIC213" s="255"/>
      <c r="NID213" s="255"/>
      <c r="NIE213" s="255"/>
      <c r="NIF213" s="255"/>
      <c r="NIG213" s="255"/>
      <c r="NIH213" s="255"/>
      <c r="NII213" s="255"/>
      <c r="NIJ213" s="255"/>
      <c r="NIK213" s="255"/>
      <c r="NIL213" s="255"/>
      <c r="NIM213" s="255"/>
      <c r="NIN213" s="255"/>
      <c r="NIO213" s="255"/>
      <c r="NIP213" s="255"/>
      <c r="NIQ213" s="255"/>
      <c r="NIR213" s="255"/>
      <c r="NIS213" s="255"/>
      <c r="NIT213" s="255"/>
      <c r="NIU213" s="255"/>
      <c r="NIV213" s="255"/>
      <c r="NIW213" s="255"/>
      <c r="NIX213" s="255"/>
      <c r="NIY213" s="255"/>
      <c r="NIZ213" s="255"/>
      <c r="NJA213" s="255"/>
      <c r="NJB213" s="255"/>
      <c r="NJC213" s="255"/>
      <c r="NJD213" s="255"/>
      <c r="NJE213" s="255"/>
      <c r="NJF213" s="255"/>
      <c r="NJG213" s="255"/>
      <c r="NJH213" s="255"/>
      <c r="NJI213" s="255"/>
      <c r="NJJ213" s="255"/>
      <c r="NJK213" s="255"/>
      <c r="NJL213" s="255"/>
      <c r="NJM213" s="255"/>
      <c r="NJN213" s="255"/>
      <c r="NJO213" s="255"/>
      <c r="NJP213" s="255"/>
      <c r="NJQ213" s="255"/>
      <c r="NJR213" s="255"/>
      <c r="NJS213" s="255"/>
      <c r="NJT213" s="255"/>
      <c r="NJU213" s="255"/>
      <c r="NJV213" s="255"/>
      <c r="NJW213" s="255"/>
      <c r="NJX213" s="255"/>
      <c r="NJY213" s="255"/>
      <c r="NJZ213" s="255"/>
      <c r="NKA213" s="255"/>
      <c r="NKB213" s="255"/>
      <c r="NKC213" s="255"/>
      <c r="NKD213" s="255"/>
      <c r="NKE213" s="255"/>
      <c r="NKF213" s="255"/>
      <c r="NKG213" s="255"/>
      <c r="NKH213" s="255"/>
      <c r="NKI213" s="255"/>
      <c r="NKJ213" s="255"/>
      <c r="NKK213" s="255"/>
      <c r="NKL213" s="255"/>
      <c r="NKM213" s="255"/>
      <c r="NKN213" s="255"/>
      <c r="NKO213" s="255"/>
      <c r="NKP213" s="255"/>
      <c r="NKQ213" s="255"/>
      <c r="NKR213" s="255"/>
      <c r="NKS213" s="255"/>
      <c r="NKT213" s="255"/>
      <c r="NKU213" s="255"/>
      <c r="NKV213" s="255"/>
      <c r="NKW213" s="255"/>
      <c r="NKX213" s="255"/>
      <c r="NKY213" s="255"/>
      <c r="NKZ213" s="255"/>
      <c r="NLA213" s="255"/>
      <c r="NLB213" s="255"/>
      <c r="NLC213" s="255"/>
      <c r="NLD213" s="255"/>
      <c r="NLE213" s="255"/>
      <c r="NLF213" s="255"/>
      <c r="NLG213" s="255"/>
      <c r="NLH213" s="255"/>
      <c r="NLI213" s="255"/>
      <c r="NLJ213" s="255"/>
      <c r="NLK213" s="255"/>
      <c r="NLL213" s="255"/>
      <c r="NLM213" s="255"/>
      <c r="NLN213" s="255"/>
      <c r="NLO213" s="255"/>
      <c r="NLP213" s="255"/>
      <c r="NLQ213" s="255"/>
      <c r="NLR213" s="255"/>
      <c r="NLS213" s="255"/>
      <c r="NLT213" s="255"/>
      <c r="NLU213" s="255"/>
      <c r="NLV213" s="255"/>
      <c r="NLW213" s="255"/>
      <c r="NLX213" s="255"/>
      <c r="NLY213" s="255"/>
      <c r="NLZ213" s="255"/>
      <c r="NMA213" s="255"/>
      <c r="NMB213" s="255"/>
      <c r="NMC213" s="255"/>
      <c r="NMD213" s="255"/>
      <c r="NME213" s="255"/>
      <c r="NMF213" s="255"/>
      <c r="NMG213" s="255"/>
      <c r="NMH213" s="255"/>
      <c r="NMI213" s="255"/>
      <c r="NMJ213" s="255"/>
      <c r="NMK213" s="255"/>
      <c r="NML213" s="255"/>
      <c r="NMM213" s="255"/>
      <c r="NMN213" s="255"/>
      <c r="NMO213" s="255"/>
      <c r="NMP213" s="255"/>
      <c r="NMQ213" s="255"/>
      <c r="NMR213" s="255"/>
      <c r="NMS213" s="255"/>
      <c r="NMT213" s="255"/>
      <c r="NMU213" s="255"/>
      <c r="NMV213" s="255"/>
      <c r="NMW213" s="255"/>
      <c r="NMX213" s="255"/>
      <c r="NMY213" s="255"/>
      <c r="NMZ213" s="255"/>
      <c r="NNA213" s="255"/>
      <c r="NNB213" s="255"/>
      <c r="NNC213" s="255"/>
      <c r="NND213" s="255"/>
      <c r="NNE213" s="255"/>
      <c r="NNF213" s="255"/>
      <c r="NNG213" s="255"/>
      <c r="NNH213" s="255"/>
      <c r="NNI213" s="255"/>
      <c r="NNJ213" s="255"/>
      <c r="NNK213" s="255"/>
      <c r="NNL213" s="255"/>
      <c r="NNM213" s="255"/>
      <c r="NNN213" s="255"/>
      <c r="NNO213" s="255"/>
      <c r="NNP213" s="255"/>
      <c r="NNQ213" s="255"/>
      <c r="NNR213" s="255"/>
      <c r="NNS213" s="255"/>
      <c r="NNT213" s="255"/>
      <c r="NNU213" s="255"/>
      <c r="NNV213" s="255"/>
      <c r="NNW213" s="255"/>
      <c r="NNX213" s="255"/>
      <c r="NNY213" s="255"/>
      <c r="NNZ213" s="255"/>
      <c r="NOA213" s="255"/>
      <c r="NOB213" s="255"/>
      <c r="NOC213" s="255"/>
      <c r="NOD213" s="255"/>
      <c r="NOE213" s="255"/>
      <c r="NOF213" s="255"/>
      <c r="NOG213" s="255"/>
      <c r="NOH213" s="255"/>
      <c r="NOI213" s="255"/>
      <c r="NOJ213" s="255"/>
      <c r="NOK213" s="255"/>
      <c r="NOL213" s="255"/>
      <c r="NOM213" s="255"/>
      <c r="NON213" s="255"/>
      <c r="NOO213" s="255"/>
      <c r="NOP213" s="255"/>
      <c r="NOQ213" s="255"/>
      <c r="NOR213" s="255"/>
      <c r="NOS213" s="255"/>
      <c r="NOT213" s="255"/>
      <c r="NOU213" s="255"/>
      <c r="NOV213" s="255"/>
      <c r="NOW213" s="255"/>
      <c r="NOX213" s="255"/>
      <c r="NOY213" s="255"/>
      <c r="NOZ213" s="255"/>
      <c r="NPA213" s="255"/>
      <c r="NPB213" s="255"/>
      <c r="NPC213" s="255"/>
      <c r="NPD213" s="255"/>
      <c r="NPE213" s="255"/>
      <c r="NPF213" s="255"/>
      <c r="NPG213" s="255"/>
      <c r="NPH213" s="255"/>
      <c r="NPI213" s="255"/>
      <c r="NPJ213" s="255"/>
      <c r="NPK213" s="255"/>
      <c r="NPL213" s="255"/>
      <c r="NPM213" s="255"/>
      <c r="NPN213" s="255"/>
      <c r="NPO213" s="255"/>
      <c r="NPP213" s="255"/>
      <c r="NPQ213" s="255"/>
      <c r="NPR213" s="255"/>
      <c r="NPS213" s="255"/>
      <c r="NPT213" s="255"/>
      <c r="NPU213" s="255"/>
      <c r="NPV213" s="255"/>
      <c r="NPW213" s="255"/>
      <c r="NPX213" s="255"/>
      <c r="NPY213" s="255"/>
      <c r="NPZ213" s="255"/>
      <c r="NQA213" s="255"/>
      <c r="NQB213" s="255"/>
      <c r="NQC213" s="255"/>
      <c r="NQD213" s="255"/>
      <c r="NQE213" s="255"/>
      <c r="NQF213" s="255"/>
      <c r="NQG213" s="255"/>
      <c r="NQH213" s="255"/>
      <c r="NQI213" s="255"/>
      <c r="NQJ213" s="255"/>
      <c r="NQK213" s="255"/>
      <c r="NQL213" s="255"/>
      <c r="NQM213" s="255"/>
      <c r="NQN213" s="255"/>
      <c r="NQO213" s="255"/>
      <c r="NQP213" s="255"/>
      <c r="NQQ213" s="255"/>
      <c r="NQR213" s="255"/>
      <c r="NQS213" s="255"/>
      <c r="NQT213" s="255"/>
      <c r="NQU213" s="255"/>
      <c r="NQV213" s="255"/>
      <c r="NQW213" s="255"/>
      <c r="NQX213" s="255"/>
      <c r="NQY213" s="255"/>
      <c r="NQZ213" s="255"/>
      <c r="NRA213" s="255"/>
      <c r="NRB213" s="255"/>
      <c r="NRC213" s="255"/>
      <c r="NRD213" s="255"/>
      <c r="NRE213" s="255"/>
      <c r="NRF213" s="255"/>
      <c r="NRG213" s="255"/>
      <c r="NRH213" s="255"/>
      <c r="NRI213" s="255"/>
      <c r="NRJ213" s="255"/>
      <c r="NRK213" s="255"/>
      <c r="NRL213" s="255"/>
      <c r="NRM213" s="255"/>
      <c r="NRN213" s="255"/>
      <c r="NRO213" s="255"/>
      <c r="NRP213" s="255"/>
      <c r="NRQ213" s="255"/>
      <c r="NRR213" s="255"/>
      <c r="NRS213" s="255"/>
      <c r="NRT213" s="255"/>
      <c r="NRU213" s="255"/>
      <c r="NRV213" s="255"/>
      <c r="NRW213" s="255"/>
      <c r="NRX213" s="255"/>
      <c r="NRY213" s="255"/>
      <c r="NRZ213" s="255"/>
      <c r="NSA213" s="255"/>
      <c r="NSB213" s="255"/>
      <c r="NSC213" s="255"/>
      <c r="NSD213" s="255"/>
      <c r="NSE213" s="255"/>
      <c r="NSF213" s="255"/>
      <c r="NSG213" s="255"/>
      <c r="NSH213" s="255"/>
      <c r="NSI213" s="255"/>
      <c r="NSJ213" s="255"/>
      <c r="NSK213" s="255"/>
      <c r="NSL213" s="255"/>
      <c r="NSM213" s="255"/>
      <c r="NSN213" s="255"/>
      <c r="NSO213" s="255"/>
      <c r="NSP213" s="255"/>
      <c r="NSQ213" s="255"/>
      <c r="NSR213" s="255"/>
      <c r="NSS213" s="255"/>
      <c r="NST213" s="255"/>
      <c r="NSU213" s="255"/>
      <c r="NSV213" s="255"/>
      <c r="NSW213" s="255"/>
      <c r="NSX213" s="255"/>
      <c r="NSY213" s="255"/>
      <c r="NSZ213" s="255"/>
      <c r="NTA213" s="255"/>
      <c r="NTB213" s="255"/>
      <c r="NTC213" s="255"/>
      <c r="NTD213" s="255"/>
      <c r="NTE213" s="255"/>
      <c r="NTF213" s="255"/>
      <c r="NTG213" s="255"/>
      <c r="NTH213" s="255"/>
      <c r="NTI213" s="255"/>
      <c r="NTJ213" s="255"/>
      <c r="NTK213" s="255"/>
      <c r="NTL213" s="255"/>
      <c r="NTM213" s="255"/>
      <c r="NTN213" s="255"/>
      <c r="NTO213" s="255"/>
      <c r="NTP213" s="255"/>
      <c r="NTQ213" s="255"/>
      <c r="NTR213" s="255"/>
      <c r="NTS213" s="255"/>
      <c r="NTT213" s="255"/>
      <c r="NTU213" s="255"/>
      <c r="NTV213" s="255"/>
      <c r="NTW213" s="255"/>
      <c r="NTX213" s="255"/>
      <c r="NTY213" s="255"/>
      <c r="NTZ213" s="255"/>
      <c r="NUA213" s="255"/>
      <c r="NUB213" s="255"/>
      <c r="NUC213" s="255"/>
      <c r="NUD213" s="255"/>
      <c r="NUE213" s="255"/>
      <c r="NUF213" s="255"/>
      <c r="NUG213" s="255"/>
      <c r="NUH213" s="255"/>
      <c r="NUI213" s="255"/>
      <c r="NUJ213" s="255"/>
      <c r="NUK213" s="255"/>
      <c r="NUL213" s="255"/>
      <c r="NUM213" s="255"/>
      <c r="NUN213" s="255"/>
      <c r="NUO213" s="255"/>
      <c r="NUP213" s="255"/>
      <c r="NUQ213" s="255"/>
      <c r="NUR213" s="255"/>
      <c r="NUS213" s="255"/>
      <c r="NUT213" s="255"/>
      <c r="NUU213" s="255"/>
      <c r="NUV213" s="255"/>
      <c r="NUW213" s="255"/>
      <c r="NUX213" s="255"/>
      <c r="NUY213" s="255"/>
      <c r="NUZ213" s="255"/>
      <c r="NVA213" s="255"/>
      <c r="NVB213" s="255"/>
      <c r="NVC213" s="255"/>
      <c r="NVD213" s="255"/>
      <c r="NVE213" s="255"/>
      <c r="NVF213" s="255"/>
      <c r="NVG213" s="255"/>
      <c r="NVH213" s="255"/>
      <c r="NVI213" s="255"/>
      <c r="NVJ213" s="255"/>
      <c r="NVK213" s="255"/>
      <c r="NVL213" s="255"/>
      <c r="NVM213" s="255"/>
      <c r="NVN213" s="255"/>
      <c r="NVO213" s="255"/>
      <c r="NVP213" s="255"/>
      <c r="NVQ213" s="255"/>
      <c r="NVR213" s="255"/>
      <c r="NVS213" s="255"/>
      <c r="NVT213" s="255"/>
      <c r="NVU213" s="255"/>
      <c r="NVV213" s="255"/>
      <c r="NVW213" s="255"/>
      <c r="NVX213" s="255"/>
      <c r="NVY213" s="255"/>
      <c r="NVZ213" s="255"/>
      <c r="NWA213" s="255"/>
      <c r="NWB213" s="255"/>
      <c r="NWC213" s="255"/>
      <c r="NWD213" s="255"/>
      <c r="NWE213" s="255"/>
      <c r="NWF213" s="255"/>
      <c r="NWG213" s="255"/>
      <c r="NWH213" s="255"/>
      <c r="NWI213" s="255"/>
      <c r="NWJ213" s="255"/>
      <c r="NWK213" s="255"/>
      <c r="NWL213" s="255"/>
      <c r="NWM213" s="255"/>
      <c r="NWN213" s="255"/>
      <c r="NWO213" s="255"/>
      <c r="NWP213" s="255"/>
      <c r="NWQ213" s="255"/>
      <c r="NWR213" s="255"/>
      <c r="NWS213" s="255"/>
      <c r="NWT213" s="255"/>
      <c r="NWU213" s="255"/>
      <c r="NWV213" s="255"/>
      <c r="NWW213" s="255"/>
      <c r="NWX213" s="255"/>
      <c r="NWY213" s="255"/>
      <c r="NWZ213" s="255"/>
      <c r="NXA213" s="255"/>
      <c r="NXB213" s="255"/>
      <c r="NXC213" s="255"/>
      <c r="NXD213" s="255"/>
      <c r="NXE213" s="255"/>
      <c r="NXF213" s="255"/>
      <c r="NXG213" s="255"/>
      <c r="NXH213" s="255"/>
      <c r="NXI213" s="255"/>
      <c r="NXJ213" s="255"/>
      <c r="NXK213" s="255"/>
      <c r="NXL213" s="255"/>
      <c r="NXM213" s="255"/>
      <c r="NXN213" s="255"/>
      <c r="NXO213" s="255"/>
      <c r="NXP213" s="255"/>
      <c r="NXQ213" s="255"/>
      <c r="NXR213" s="255"/>
      <c r="NXS213" s="255"/>
      <c r="NXT213" s="255"/>
      <c r="NXU213" s="255"/>
      <c r="NXV213" s="255"/>
      <c r="NXW213" s="255"/>
      <c r="NXX213" s="255"/>
      <c r="NXY213" s="255"/>
      <c r="NXZ213" s="255"/>
      <c r="NYA213" s="255"/>
      <c r="NYB213" s="255"/>
      <c r="NYC213" s="255"/>
      <c r="NYD213" s="255"/>
      <c r="NYE213" s="255"/>
      <c r="NYF213" s="255"/>
      <c r="NYG213" s="255"/>
      <c r="NYH213" s="255"/>
      <c r="NYI213" s="255"/>
      <c r="NYJ213" s="255"/>
      <c r="NYK213" s="255"/>
      <c r="NYL213" s="255"/>
      <c r="NYM213" s="255"/>
      <c r="NYN213" s="255"/>
      <c r="NYO213" s="255"/>
      <c r="NYP213" s="255"/>
      <c r="NYQ213" s="255"/>
      <c r="NYR213" s="255"/>
      <c r="NYS213" s="255"/>
      <c r="NYT213" s="255"/>
      <c r="NYU213" s="255"/>
      <c r="NYV213" s="255"/>
      <c r="NYW213" s="255"/>
      <c r="NYX213" s="255"/>
      <c r="NYY213" s="255"/>
      <c r="NYZ213" s="255"/>
      <c r="NZA213" s="255"/>
      <c r="NZB213" s="255"/>
      <c r="NZC213" s="255"/>
      <c r="NZD213" s="255"/>
      <c r="NZE213" s="255"/>
      <c r="NZF213" s="255"/>
      <c r="NZG213" s="255"/>
      <c r="NZH213" s="255"/>
      <c r="NZI213" s="255"/>
      <c r="NZJ213" s="255"/>
      <c r="NZK213" s="255"/>
      <c r="NZL213" s="255"/>
      <c r="NZM213" s="255"/>
      <c r="NZN213" s="255"/>
      <c r="NZO213" s="255"/>
      <c r="NZP213" s="255"/>
      <c r="NZQ213" s="255"/>
      <c r="NZR213" s="255"/>
      <c r="NZS213" s="255"/>
      <c r="NZT213" s="255"/>
      <c r="NZU213" s="255"/>
      <c r="NZV213" s="255"/>
      <c r="NZW213" s="255"/>
      <c r="NZX213" s="255"/>
      <c r="NZY213" s="255"/>
      <c r="NZZ213" s="255"/>
      <c r="OAA213" s="255"/>
      <c r="OAB213" s="255"/>
      <c r="OAC213" s="255"/>
      <c r="OAD213" s="255"/>
      <c r="OAE213" s="255"/>
      <c r="OAF213" s="255"/>
      <c r="OAG213" s="255"/>
      <c r="OAH213" s="255"/>
      <c r="OAI213" s="255"/>
      <c r="OAJ213" s="255"/>
      <c r="OAK213" s="255"/>
      <c r="OAL213" s="255"/>
      <c r="OAM213" s="255"/>
      <c r="OAN213" s="255"/>
      <c r="OAO213" s="255"/>
      <c r="OAP213" s="255"/>
      <c r="OAQ213" s="255"/>
      <c r="OAR213" s="255"/>
      <c r="OAS213" s="255"/>
      <c r="OAT213" s="255"/>
      <c r="OAU213" s="255"/>
      <c r="OAV213" s="255"/>
      <c r="OAW213" s="255"/>
      <c r="OAX213" s="255"/>
      <c r="OAY213" s="255"/>
      <c r="OAZ213" s="255"/>
      <c r="OBA213" s="255"/>
      <c r="OBB213" s="255"/>
      <c r="OBC213" s="255"/>
      <c r="OBD213" s="255"/>
      <c r="OBE213" s="255"/>
      <c r="OBF213" s="255"/>
      <c r="OBG213" s="255"/>
      <c r="OBH213" s="255"/>
      <c r="OBI213" s="255"/>
      <c r="OBJ213" s="255"/>
      <c r="OBK213" s="255"/>
      <c r="OBL213" s="255"/>
      <c r="OBM213" s="255"/>
      <c r="OBN213" s="255"/>
      <c r="OBO213" s="255"/>
      <c r="OBP213" s="255"/>
      <c r="OBQ213" s="255"/>
      <c r="OBR213" s="255"/>
      <c r="OBS213" s="255"/>
      <c r="OBT213" s="255"/>
      <c r="OBU213" s="255"/>
      <c r="OBV213" s="255"/>
      <c r="OBW213" s="255"/>
      <c r="OBX213" s="255"/>
      <c r="OBY213" s="255"/>
      <c r="OBZ213" s="255"/>
      <c r="OCA213" s="255"/>
      <c r="OCB213" s="255"/>
      <c r="OCC213" s="255"/>
      <c r="OCD213" s="255"/>
      <c r="OCE213" s="255"/>
      <c r="OCF213" s="255"/>
      <c r="OCG213" s="255"/>
      <c r="OCH213" s="255"/>
      <c r="OCI213" s="255"/>
      <c r="OCJ213" s="255"/>
      <c r="OCK213" s="255"/>
      <c r="OCL213" s="255"/>
      <c r="OCM213" s="255"/>
      <c r="OCN213" s="255"/>
      <c r="OCO213" s="255"/>
      <c r="OCP213" s="255"/>
      <c r="OCQ213" s="255"/>
      <c r="OCR213" s="255"/>
      <c r="OCS213" s="255"/>
      <c r="OCT213" s="255"/>
      <c r="OCU213" s="255"/>
      <c r="OCV213" s="255"/>
      <c r="OCW213" s="255"/>
      <c r="OCX213" s="255"/>
      <c r="OCY213" s="255"/>
      <c r="OCZ213" s="255"/>
      <c r="ODA213" s="255"/>
      <c r="ODB213" s="255"/>
      <c r="ODC213" s="255"/>
      <c r="ODD213" s="255"/>
      <c r="ODE213" s="255"/>
      <c r="ODF213" s="255"/>
      <c r="ODG213" s="255"/>
      <c r="ODH213" s="255"/>
      <c r="ODI213" s="255"/>
      <c r="ODJ213" s="255"/>
      <c r="ODK213" s="255"/>
      <c r="ODL213" s="255"/>
      <c r="ODM213" s="255"/>
      <c r="ODN213" s="255"/>
      <c r="ODO213" s="255"/>
      <c r="ODP213" s="255"/>
      <c r="ODQ213" s="255"/>
      <c r="ODR213" s="255"/>
      <c r="ODS213" s="255"/>
      <c r="ODT213" s="255"/>
      <c r="ODU213" s="255"/>
      <c r="ODV213" s="255"/>
      <c r="ODW213" s="255"/>
      <c r="ODX213" s="255"/>
      <c r="ODY213" s="255"/>
      <c r="ODZ213" s="255"/>
      <c r="OEA213" s="255"/>
      <c r="OEB213" s="255"/>
      <c r="OEC213" s="255"/>
      <c r="OED213" s="255"/>
      <c r="OEE213" s="255"/>
      <c r="OEF213" s="255"/>
      <c r="OEG213" s="255"/>
      <c r="OEH213" s="255"/>
      <c r="OEI213" s="255"/>
      <c r="OEJ213" s="255"/>
      <c r="OEK213" s="255"/>
      <c r="OEL213" s="255"/>
      <c r="OEM213" s="255"/>
      <c r="OEN213" s="255"/>
      <c r="OEO213" s="255"/>
      <c r="OEP213" s="255"/>
      <c r="OEQ213" s="255"/>
      <c r="OER213" s="255"/>
      <c r="OES213" s="255"/>
      <c r="OET213" s="255"/>
      <c r="OEU213" s="255"/>
      <c r="OEV213" s="255"/>
      <c r="OEW213" s="255"/>
      <c r="OEX213" s="255"/>
      <c r="OEY213" s="255"/>
      <c r="OEZ213" s="255"/>
      <c r="OFA213" s="255"/>
      <c r="OFB213" s="255"/>
      <c r="OFC213" s="255"/>
      <c r="OFD213" s="255"/>
      <c r="OFE213" s="255"/>
      <c r="OFF213" s="255"/>
      <c r="OFG213" s="255"/>
      <c r="OFH213" s="255"/>
      <c r="OFI213" s="255"/>
      <c r="OFJ213" s="255"/>
      <c r="OFK213" s="255"/>
      <c r="OFL213" s="255"/>
      <c r="OFM213" s="255"/>
      <c r="OFN213" s="255"/>
      <c r="OFO213" s="255"/>
      <c r="OFP213" s="255"/>
      <c r="OFQ213" s="255"/>
      <c r="OFR213" s="255"/>
      <c r="OFS213" s="255"/>
      <c r="OFT213" s="255"/>
      <c r="OFU213" s="255"/>
      <c r="OFV213" s="255"/>
      <c r="OFW213" s="255"/>
      <c r="OFX213" s="255"/>
      <c r="OFY213" s="255"/>
      <c r="OFZ213" s="255"/>
      <c r="OGA213" s="255"/>
      <c r="OGB213" s="255"/>
      <c r="OGC213" s="255"/>
      <c r="OGD213" s="255"/>
      <c r="OGE213" s="255"/>
      <c r="OGF213" s="255"/>
      <c r="OGG213" s="255"/>
      <c r="OGH213" s="255"/>
      <c r="OGI213" s="255"/>
      <c r="OGJ213" s="255"/>
      <c r="OGK213" s="255"/>
      <c r="OGL213" s="255"/>
      <c r="OGM213" s="255"/>
      <c r="OGN213" s="255"/>
      <c r="OGO213" s="255"/>
      <c r="OGP213" s="255"/>
      <c r="OGQ213" s="255"/>
      <c r="OGR213" s="255"/>
      <c r="OGS213" s="255"/>
      <c r="OGT213" s="255"/>
      <c r="OGU213" s="255"/>
      <c r="OGV213" s="255"/>
      <c r="OGW213" s="255"/>
      <c r="OGX213" s="255"/>
      <c r="OGY213" s="255"/>
      <c r="OGZ213" s="255"/>
      <c r="OHA213" s="255"/>
      <c r="OHB213" s="255"/>
      <c r="OHC213" s="255"/>
      <c r="OHD213" s="255"/>
      <c r="OHE213" s="255"/>
      <c r="OHF213" s="255"/>
      <c r="OHG213" s="255"/>
      <c r="OHH213" s="255"/>
      <c r="OHI213" s="255"/>
      <c r="OHJ213" s="255"/>
      <c r="OHK213" s="255"/>
      <c r="OHL213" s="255"/>
      <c r="OHM213" s="255"/>
      <c r="OHN213" s="255"/>
      <c r="OHO213" s="255"/>
      <c r="OHP213" s="255"/>
      <c r="OHQ213" s="255"/>
      <c r="OHR213" s="255"/>
      <c r="OHS213" s="255"/>
      <c r="OHT213" s="255"/>
      <c r="OHU213" s="255"/>
      <c r="OHV213" s="255"/>
      <c r="OHW213" s="255"/>
      <c r="OHX213" s="255"/>
      <c r="OHY213" s="255"/>
      <c r="OHZ213" s="255"/>
      <c r="OIA213" s="255"/>
      <c r="OIB213" s="255"/>
      <c r="OIC213" s="255"/>
      <c r="OID213" s="255"/>
      <c r="OIE213" s="255"/>
      <c r="OIF213" s="255"/>
      <c r="OIG213" s="255"/>
      <c r="OIH213" s="255"/>
      <c r="OII213" s="255"/>
      <c r="OIJ213" s="255"/>
      <c r="OIK213" s="255"/>
      <c r="OIL213" s="255"/>
      <c r="OIM213" s="255"/>
      <c r="OIN213" s="255"/>
      <c r="OIO213" s="255"/>
      <c r="OIP213" s="255"/>
      <c r="OIQ213" s="255"/>
      <c r="OIR213" s="255"/>
      <c r="OIS213" s="255"/>
      <c r="OIT213" s="255"/>
      <c r="OIU213" s="255"/>
      <c r="OIV213" s="255"/>
      <c r="OIW213" s="255"/>
      <c r="OIX213" s="255"/>
      <c r="OIY213" s="255"/>
      <c r="OIZ213" s="255"/>
      <c r="OJA213" s="255"/>
      <c r="OJB213" s="255"/>
      <c r="OJC213" s="255"/>
      <c r="OJD213" s="255"/>
      <c r="OJE213" s="255"/>
      <c r="OJF213" s="255"/>
      <c r="OJG213" s="255"/>
      <c r="OJH213" s="255"/>
      <c r="OJI213" s="255"/>
      <c r="OJJ213" s="255"/>
      <c r="OJK213" s="255"/>
      <c r="OJL213" s="255"/>
      <c r="OJM213" s="255"/>
      <c r="OJN213" s="255"/>
      <c r="OJO213" s="255"/>
      <c r="OJP213" s="255"/>
      <c r="OJQ213" s="255"/>
      <c r="OJR213" s="255"/>
      <c r="OJS213" s="255"/>
      <c r="OJT213" s="255"/>
      <c r="OJU213" s="255"/>
      <c r="OJV213" s="255"/>
      <c r="OJW213" s="255"/>
      <c r="OJX213" s="255"/>
      <c r="OJY213" s="255"/>
      <c r="OJZ213" s="255"/>
      <c r="OKA213" s="255"/>
      <c r="OKB213" s="255"/>
      <c r="OKC213" s="255"/>
      <c r="OKD213" s="255"/>
      <c r="OKE213" s="255"/>
      <c r="OKF213" s="255"/>
      <c r="OKG213" s="255"/>
      <c r="OKH213" s="255"/>
      <c r="OKI213" s="255"/>
      <c r="OKJ213" s="255"/>
      <c r="OKK213" s="255"/>
      <c r="OKL213" s="255"/>
      <c r="OKM213" s="255"/>
      <c r="OKN213" s="255"/>
      <c r="OKO213" s="255"/>
      <c r="OKP213" s="255"/>
      <c r="OKQ213" s="255"/>
      <c r="OKR213" s="255"/>
      <c r="OKS213" s="255"/>
      <c r="OKT213" s="255"/>
      <c r="OKU213" s="255"/>
      <c r="OKV213" s="255"/>
      <c r="OKW213" s="255"/>
      <c r="OKX213" s="255"/>
      <c r="OKY213" s="255"/>
      <c r="OKZ213" s="255"/>
      <c r="OLA213" s="255"/>
      <c r="OLB213" s="255"/>
      <c r="OLC213" s="255"/>
      <c r="OLD213" s="255"/>
      <c r="OLE213" s="255"/>
      <c r="OLF213" s="255"/>
      <c r="OLG213" s="255"/>
      <c r="OLH213" s="255"/>
      <c r="OLI213" s="255"/>
      <c r="OLJ213" s="255"/>
      <c r="OLK213" s="255"/>
      <c r="OLL213" s="255"/>
      <c r="OLM213" s="255"/>
      <c r="OLN213" s="255"/>
      <c r="OLO213" s="255"/>
      <c r="OLP213" s="255"/>
      <c r="OLQ213" s="255"/>
      <c r="OLR213" s="255"/>
      <c r="OLS213" s="255"/>
      <c r="OLT213" s="255"/>
      <c r="OLU213" s="255"/>
      <c r="OLV213" s="255"/>
      <c r="OLW213" s="255"/>
      <c r="OLX213" s="255"/>
      <c r="OLY213" s="255"/>
      <c r="OLZ213" s="255"/>
      <c r="OMA213" s="255"/>
      <c r="OMB213" s="255"/>
      <c r="OMC213" s="255"/>
      <c r="OMD213" s="255"/>
      <c r="OME213" s="255"/>
      <c r="OMF213" s="255"/>
      <c r="OMG213" s="255"/>
      <c r="OMH213" s="255"/>
      <c r="OMI213" s="255"/>
      <c r="OMJ213" s="255"/>
      <c r="OMK213" s="255"/>
      <c r="OML213" s="255"/>
      <c r="OMM213" s="255"/>
      <c r="OMN213" s="255"/>
      <c r="OMO213" s="255"/>
      <c r="OMP213" s="255"/>
      <c r="OMQ213" s="255"/>
      <c r="OMR213" s="255"/>
      <c r="OMS213" s="255"/>
      <c r="OMT213" s="255"/>
      <c r="OMU213" s="255"/>
      <c r="OMV213" s="255"/>
      <c r="OMW213" s="255"/>
      <c r="OMX213" s="255"/>
      <c r="OMY213" s="255"/>
      <c r="OMZ213" s="255"/>
      <c r="ONA213" s="255"/>
      <c r="ONB213" s="255"/>
      <c r="ONC213" s="255"/>
      <c r="OND213" s="255"/>
      <c r="ONE213" s="255"/>
      <c r="ONF213" s="255"/>
      <c r="ONG213" s="255"/>
      <c r="ONH213" s="255"/>
      <c r="ONI213" s="255"/>
      <c r="ONJ213" s="255"/>
      <c r="ONK213" s="255"/>
      <c r="ONL213" s="255"/>
      <c r="ONM213" s="255"/>
      <c r="ONN213" s="255"/>
      <c r="ONO213" s="255"/>
      <c r="ONP213" s="255"/>
      <c r="ONQ213" s="255"/>
      <c r="ONR213" s="255"/>
      <c r="ONS213" s="255"/>
      <c r="ONT213" s="255"/>
      <c r="ONU213" s="255"/>
      <c r="ONV213" s="255"/>
      <c r="ONW213" s="255"/>
      <c r="ONX213" s="255"/>
      <c r="ONY213" s="255"/>
      <c r="ONZ213" s="255"/>
      <c r="OOA213" s="255"/>
      <c r="OOB213" s="255"/>
      <c r="OOC213" s="255"/>
      <c r="OOD213" s="255"/>
      <c r="OOE213" s="255"/>
      <c r="OOF213" s="255"/>
      <c r="OOG213" s="255"/>
      <c r="OOH213" s="255"/>
      <c r="OOI213" s="255"/>
      <c r="OOJ213" s="255"/>
      <c r="OOK213" s="255"/>
      <c r="OOL213" s="255"/>
      <c r="OOM213" s="255"/>
      <c r="OON213" s="255"/>
      <c r="OOO213" s="255"/>
      <c r="OOP213" s="255"/>
      <c r="OOQ213" s="255"/>
      <c r="OOR213" s="255"/>
      <c r="OOS213" s="255"/>
      <c r="OOT213" s="255"/>
      <c r="OOU213" s="255"/>
      <c r="OOV213" s="255"/>
      <c r="OOW213" s="255"/>
      <c r="OOX213" s="255"/>
      <c r="OOY213" s="255"/>
      <c r="OOZ213" s="255"/>
      <c r="OPA213" s="255"/>
      <c r="OPB213" s="255"/>
      <c r="OPC213" s="255"/>
      <c r="OPD213" s="255"/>
      <c r="OPE213" s="255"/>
      <c r="OPF213" s="255"/>
      <c r="OPG213" s="255"/>
      <c r="OPH213" s="255"/>
      <c r="OPI213" s="255"/>
      <c r="OPJ213" s="255"/>
      <c r="OPK213" s="255"/>
      <c r="OPL213" s="255"/>
      <c r="OPM213" s="255"/>
      <c r="OPN213" s="255"/>
      <c r="OPO213" s="255"/>
      <c r="OPP213" s="255"/>
      <c r="OPQ213" s="255"/>
      <c r="OPR213" s="255"/>
      <c r="OPS213" s="255"/>
      <c r="OPT213" s="255"/>
      <c r="OPU213" s="255"/>
      <c r="OPV213" s="255"/>
      <c r="OPW213" s="255"/>
      <c r="OPX213" s="255"/>
      <c r="OPY213" s="255"/>
      <c r="OPZ213" s="255"/>
      <c r="OQA213" s="255"/>
      <c r="OQB213" s="255"/>
      <c r="OQC213" s="255"/>
      <c r="OQD213" s="255"/>
      <c r="OQE213" s="255"/>
      <c r="OQF213" s="255"/>
      <c r="OQG213" s="255"/>
      <c r="OQH213" s="255"/>
      <c r="OQI213" s="255"/>
      <c r="OQJ213" s="255"/>
      <c r="OQK213" s="255"/>
      <c r="OQL213" s="255"/>
      <c r="OQM213" s="255"/>
      <c r="OQN213" s="255"/>
      <c r="OQO213" s="255"/>
      <c r="OQP213" s="255"/>
      <c r="OQQ213" s="255"/>
      <c r="OQR213" s="255"/>
      <c r="OQS213" s="255"/>
      <c r="OQT213" s="255"/>
      <c r="OQU213" s="255"/>
      <c r="OQV213" s="255"/>
      <c r="OQW213" s="255"/>
      <c r="OQX213" s="255"/>
      <c r="OQY213" s="255"/>
      <c r="OQZ213" s="255"/>
      <c r="ORA213" s="255"/>
      <c r="ORB213" s="255"/>
      <c r="ORC213" s="255"/>
      <c r="ORD213" s="255"/>
      <c r="ORE213" s="255"/>
      <c r="ORF213" s="255"/>
      <c r="ORG213" s="255"/>
      <c r="ORH213" s="255"/>
      <c r="ORI213" s="255"/>
      <c r="ORJ213" s="255"/>
      <c r="ORK213" s="255"/>
      <c r="ORL213" s="255"/>
      <c r="ORM213" s="255"/>
      <c r="ORN213" s="255"/>
      <c r="ORO213" s="255"/>
      <c r="ORP213" s="255"/>
      <c r="ORQ213" s="255"/>
      <c r="ORR213" s="255"/>
      <c r="ORS213" s="255"/>
      <c r="ORT213" s="255"/>
      <c r="ORU213" s="255"/>
      <c r="ORV213" s="255"/>
      <c r="ORW213" s="255"/>
      <c r="ORX213" s="255"/>
      <c r="ORY213" s="255"/>
      <c r="ORZ213" s="255"/>
      <c r="OSA213" s="255"/>
      <c r="OSB213" s="255"/>
      <c r="OSC213" s="255"/>
      <c r="OSD213" s="255"/>
      <c r="OSE213" s="255"/>
      <c r="OSF213" s="255"/>
      <c r="OSG213" s="255"/>
      <c r="OSH213" s="255"/>
      <c r="OSI213" s="255"/>
      <c r="OSJ213" s="255"/>
      <c r="OSK213" s="255"/>
      <c r="OSL213" s="255"/>
      <c r="OSM213" s="255"/>
      <c r="OSN213" s="255"/>
      <c r="OSO213" s="255"/>
      <c r="OSP213" s="255"/>
      <c r="OSQ213" s="255"/>
      <c r="OSR213" s="255"/>
      <c r="OSS213" s="255"/>
      <c r="OST213" s="255"/>
      <c r="OSU213" s="255"/>
      <c r="OSV213" s="255"/>
      <c r="OSW213" s="255"/>
      <c r="OSX213" s="255"/>
      <c r="OSY213" s="255"/>
      <c r="OSZ213" s="255"/>
      <c r="OTA213" s="255"/>
      <c r="OTB213" s="255"/>
      <c r="OTC213" s="255"/>
      <c r="OTD213" s="255"/>
      <c r="OTE213" s="255"/>
      <c r="OTF213" s="255"/>
      <c r="OTG213" s="255"/>
      <c r="OTH213" s="255"/>
      <c r="OTI213" s="255"/>
      <c r="OTJ213" s="255"/>
      <c r="OTK213" s="255"/>
      <c r="OTL213" s="255"/>
      <c r="OTM213" s="255"/>
      <c r="OTN213" s="255"/>
      <c r="OTO213" s="255"/>
      <c r="OTP213" s="255"/>
      <c r="OTQ213" s="255"/>
      <c r="OTR213" s="255"/>
      <c r="OTS213" s="255"/>
      <c r="OTT213" s="255"/>
      <c r="OTU213" s="255"/>
      <c r="OTV213" s="255"/>
      <c r="OTW213" s="255"/>
      <c r="OTX213" s="255"/>
      <c r="OTY213" s="255"/>
      <c r="OTZ213" s="255"/>
      <c r="OUA213" s="255"/>
      <c r="OUB213" s="255"/>
      <c r="OUC213" s="255"/>
      <c r="OUD213" s="255"/>
      <c r="OUE213" s="255"/>
      <c r="OUF213" s="255"/>
      <c r="OUG213" s="255"/>
      <c r="OUH213" s="255"/>
      <c r="OUI213" s="255"/>
      <c r="OUJ213" s="255"/>
      <c r="OUK213" s="255"/>
      <c r="OUL213" s="255"/>
      <c r="OUM213" s="255"/>
      <c r="OUN213" s="255"/>
      <c r="OUO213" s="255"/>
      <c r="OUP213" s="255"/>
      <c r="OUQ213" s="255"/>
      <c r="OUR213" s="255"/>
      <c r="OUS213" s="255"/>
      <c r="OUT213" s="255"/>
      <c r="OUU213" s="255"/>
      <c r="OUV213" s="255"/>
      <c r="OUW213" s="255"/>
      <c r="OUX213" s="255"/>
      <c r="OUY213" s="255"/>
      <c r="OUZ213" s="255"/>
      <c r="OVA213" s="255"/>
      <c r="OVB213" s="255"/>
      <c r="OVC213" s="255"/>
      <c r="OVD213" s="255"/>
      <c r="OVE213" s="255"/>
      <c r="OVF213" s="255"/>
      <c r="OVG213" s="255"/>
      <c r="OVH213" s="255"/>
      <c r="OVI213" s="255"/>
      <c r="OVJ213" s="255"/>
      <c r="OVK213" s="255"/>
      <c r="OVL213" s="255"/>
      <c r="OVM213" s="255"/>
      <c r="OVN213" s="255"/>
      <c r="OVO213" s="255"/>
      <c r="OVP213" s="255"/>
      <c r="OVQ213" s="255"/>
      <c r="OVR213" s="255"/>
      <c r="OVS213" s="255"/>
      <c r="OVT213" s="255"/>
      <c r="OVU213" s="255"/>
      <c r="OVV213" s="255"/>
      <c r="OVW213" s="255"/>
      <c r="OVX213" s="255"/>
      <c r="OVY213" s="255"/>
      <c r="OVZ213" s="255"/>
      <c r="OWA213" s="255"/>
      <c r="OWB213" s="255"/>
      <c r="OWC213" s="255"/>
      <c r="OWD213" s="255"/>
      <c r="OWE213" s="255"/>
      <c r="OWF213" s="255"/>
      <c r="OWG213" s="255"/>
      <c r="OWH213" s="255"/>
      <c r="OWI213" s="255"/>
      <c r="OWJ213" s="255"/>
      <c r="OWK213" s="255"/>
      <c r="OWL213" s="255"/>
      <c r="OWM213" s="255"/>
      <c r="OWN213" s="255"/>
      <c r="OWO213" s="255"/>
      <c r="OWP213" s="255"/>
      <c r="OWQ213" s="255"/>
      <c r="OWR213" s="255"/>
      <c r="OWS213" s="255"/>
      <c r="OWT213" s="255"/>
      <c r="OWU213" s="255"/>
      <c r="OWV213" s="255"/>
      <c r="OWW213" s="255"/>
      <c r="OWX213" s="255"/>
      <c r="OWY213" s="255"/>
      <c r="OWZ213" s="255"/>
      <c r="OXA213" s="255"/>
      <c r="OXB213" s="255"/>
      <c r="OXC213" s="255"/>
      <c r="OXD213" s="255"/>
      <c r="OXE213" s="255"/>
      <c r="OXF213" s="255"/>
      <c r="OXG213" s="255"/>
      <c r="OXH213" s="255"/>
      <c r="OXI213" s="255"/>
      <c r="OXJ213" s="255"/>
      <c r="OXK213" s="255"/>
      <c r="OXL213" s="255"/>
      <c r="OXM213" s="255"/>
      <c r="OXN213" s="255"/>
      <c r="OXO213" s="255"/>
      <c r="OXP213" s="255"/>
      <c r="OXQ213" s="255"/>
      <c r="OXR213" s="255"/>
      <c r="OXS213" s="255"/>
      <c r="OXT213" s="255"/>
      <c r="OXU213" s="255"/>
      <c r="OXV213" s="255"/>
      <c r="OXW213" s="255"/>
      <c r="OXX213" s="255"/>
      <c r="OXY213" s="255"/>
      <c r="OXZ213" s="255"/>
      <c r="OYA213" s="255"/>
      <c r="OYB213" s="255"/>
      <c r="OYC213" s="255"/>
      <c r="OYD213" s="255"/>
      <c r="OYE213" s="255"/>
      <c r="OYF213" s="255"/>
      <c r="OYG213" s="255"/>
      <c r="OYH213" s="255"/>
      <c r="OYI213" s="255"/>
      <c r="OYJ213" s="255"/>
      <c r="OYK213" s="255"/>
      <c r="OYL213" s="255"/>
      <c r="OYM213" s="255"/>
      <c r="OYN213" s="255"/>
      <c r="OYO213" s="255"/>
      <c r="OYP213" s="255"/>
      <c r="OYQ213" s="255"/>
      <c r="OYR213" s="255"/>
      <c r="OYS213" s="255"/>
      <c r="OYT213" s="255"/>
      <c r="OYU213" s="255"/>
      <c r="OYV213" s="255"/>
      <c r="OYW213" s="255"/>
      <c r="OYX213" s="255"/>
      <c r="OYY213" s="255"/>
      <c r="OYZ213" s="255"/>
      <c r="OZA213" s="255"/>
      <c r="OZB213" s="255"/>
      <c r="OZC213" s="255"/>
      <c r="OZD213" s="255"/>
      <c r="OZE213" s="255"/>
      <c r="OZF213" s="255"/>
      <c r="OZG213" s="255"/>
      <c r="OZH213" s="255"/>
      <c r="OZI213" s="255"/>
      <c r="OZJ213" s="255"/>
      <c r="OZK213" s="255"/>
      <c r="OZL213" s="255"/>
      <c r="OZM213" s="255"/>
      <c r="OZN213" s="255"/>
      <c r="OZO213" s="255"/>
      <c r="OZP213" s="255"/>
      <c r="OZQ213" s="255"/>
      <c r="OZR213" s="255"/>
      <c r="OZS213" s="255"/>
      <c r="OZT213" s="255"/>
      <c r="OZU213" s="255"/>
      <c r="OZV213" s="255"/>
      <c r="OZW213" s="255"/>
      <c r="OZX213" s="255"/>
      <c r="OZY213" s="255"/>
      <c r="OZZ213" s="255"/>
      <c r="PAA213" s="255"/>
      <c r="PAB213" s="255"/>
      <c r="PAC213" s="255"/>
      <c r="PAD213" s="255"/>
      <c r="PAE213" s="255"/>
      <c r="PAF213" s="255"/>
      <c r="PAG213" s="255"/>
      <c r="PAH213" s="255"/>
      <c r="PAI213" s="255"/>
      <c r="PAJ213" s="255"/>
      <c r="PAK213" s="255"/>
      <c r="PAL213" s="255"/>
      <c r="PAM213" s="255"/>
      <c r="PAN213" s="255"/>
      <c r="PAO213" s="255"/>
      <c r="PAP213" s="255"/>
      <c r="PAQ213" s="255"/>
      <c r="PAR213" s="255"/>
      <c r="PAS213" s="255"/>
      <c r="PAT213" s="255"/>
      <c r="PAU213" s="255"/>
      <c r="PAV213" s="255"/>
      <c r="PAW213" s="255"/>
      <c r="PAX213" s="255"/>
      <c r="PAY213" s="255"/>
      <c r="PAZ213" s="255"/>
      <c r="PBA213" s="255"/>
      <c r="PBB213" s="255"/>
      <c r="PBC213" s="255"/>
      <c r="PBD213" s="255"/>
      <c r="PBE213" s="255"/>
      <c r="PBF213" s="255"/>
      <c r="PBG213" s="255"/>
      <c r="PBH213" s="255"/>
      <c r="PBI213" s="255"/>
      <c r="PBJ213" s="255"/>
      <c r="PBK213" s="255"/>
      <c r="PBL213" s="255"/>
      <c r="PBM213" s="255"/>
      <c r="PBN213" s="255"/>
      <c r="PBO213" s="255"/>
      <c r="PBP213" s="255"/>
      <c r="PBQ213" s="255"/>
      <c r="PBR213" s="255"/>
      <c r="PBS213" s="255"/>
      <c r="PBT213" s="255"/>
      <c r="PBU213" s="255"/>
      <c r="PBV213" s="255"/>
      <c r="PBW213" s="255"/>
      <c r="PBX213" s="255"/>
      <c r="PBY213" s="255"/>
      <c r="PBZ213" s="255"/>
      <c r="PCA213" s="255"/>
      <c r="PCB213" s="255"/>
      <c r="PCC213" s="255"/>
      <c r="PCD213" s="255"/>
      <c r="PCE213" s="255"/>
      <c r="PCF213" s="255"/>
      <c r="PCG213" s="255"/>
      <c r="PCH213" s="255"/>
      <c r="PCI213" s="255"/>
      <c r="PCJ213" s="255"/>
      <c r="PCK213" s="255"/>
      <c r="PCL213" s="255"/>
      <c r="PCM213" s="255"/>
      <c r="PCN213" s="255"/>
      <c r="PCO213" s="255"/>
      <c r="PCP213" s="255"/>
      <c r="PCQ213" s="255"/>
      <c r="PCR213" s="255"/>
      <c r="PCS213" s="255"/>
      <c r="PCT213" s="255"/>
      <c r="PCU213" s="255"/>
      <c r="PCV213" s="255"/>
      <c r="PCW213" s="255"/>
      <c r="PCX213" s="255"/>
      <c r="PCY213" s="255"/>
      <c r="PCZ213" s="255"/>
      <c r="PDA213" s="255"/>
      <c r="PDB213" s="255"/>
      <c r="PDC213" s="255"/>
      <c r="PDD213" s="255"/>
      <c r="PDE213" s="255"/>
      <c r="PDF213" s="255"/>
      <c r="PDG213" s="255"/>
      <c r="PDH213" s="255"/>
      <c r="PDI213" s="255"/>
      <c r="PDJ213" s="255"/>
      <c r="PDK213" s="255"/>
      <c r="PDL213" s="255"/>
      <c r="PDM213" s="255"/>
      <c r="PDN213" s="255"/>
      <c r="PDO213" s="255"/>
      <c r="PDP213" s="255"/>
      <c r="PDQ213" s="255"/>
      <c r="PDR213" s="255"/>
      <c r="PDS213" s="255"/>
      <c r="PDT213" s="255"/>
      <c r="PDU213" s="255"/>
      <c r="PDV213" s="255"/>
      <c r="PDW213" s="255"/>
      <c r="PDX213" s="255"/>
      <c r="PDY213" s="255"/>
      <c r="PDZ213" s="255"/>
      <c r="PEA213" s="255"/>
      <c r="PEB213" s="255"/>
      <c r="PEC213" s="255"/>
      <c r="PED213" s="255"/>
      <c r="PEE213" s="255"/>
      <c r="PEF213" s="255"/>
      <c r="PEG213" s="255"/>
      <c r="PEH213" s="255"/>
      <c r="PEI213" s="255"/>
      <c r="PEJ213" s="255"/>
      <c r="PEK213" s="255"/>
      <c r="PEL213" s="255"/>
      <c r="PEM213" s="255"/>
      <c r="PEN213" s="255"/>
      <c r="PEO213" s="255"/>
      <c r="PEP213" s="255"/>
      <c r="PEQ213" s="255"/>
      <c r="PER213" s="255"/>
      <c r="PES213" s="255"/>
      <c r="PET213" s="255"/>
      <c r="PEU213" s="255"/>
      <c r="PEV213" s="255"/>
      <c r="PEW213" s="255"/>
      <c r="PEX213" s="255"/>
      <c r="PEY213" s="255"/>
      <c r="PEZ213" s="255"/>
      <c r="PFA213" s="255"/>
      <c r="PFB213" s="255"/>
      <c r="PFC213" s="255"/>
      <c r="PFD213" s="255"/>
      <c r="PFE213" s="255"/>
      <c r="PFF213" s="255"/>
      <c r="PFG213" s="255"/>
      <c r="PFH213" s="255"/>
      <c r="PFI213" s="255"/>
      <c r="PFJ213" s="255"/>
      <c r="PFK213" s="255"/>
      <c r="PFL213" s="255"/>
      <c r="PFM213" s="255"/>
      <c r="PFN213" s="255"/>
      <c r="PFO213" s="255"/>
      <c r="PFP213" s="255"/>
      <c r="PFQ213" s="255"/>
      <c r="PFR213" s="255"/>
      <c r="PFS213" s="255"/>
      <c r="PFT213" s="255"/>
      <c r="PFU213" s="255"/>
      <c r="PFV213" s="255"/>
      <c r="PFW213" s="255"/>
      <c r="PFX213" s="255"/>
      <c r="PFY213" s="255"/>
      <c r="PFZ213" s="255"/>
      <c r="PGA213" s="255"/>
      <c r="PGB213" s="255"/>
      <c r="PGC213" s="255"/>
      <c r="PGD213" s="255"/>
      <c r="PGE213" s="255"/>
      <c r="PGF213" s="255"/>
      <c r="PGG213" s="255"/>
      <c r="PGH213" s="255"/>
      <c r="PGI213" s="255"/>
      <c r="PGJ213" s="255"/>
      <c r="PGK213" s="255"/>
      <c r="PGL213" s="255"/>
      <c r="PGM213" s="255"/>
      <c r="PGN213" s="255"/>
      <c r="PGO213" s="255"/>
      <c r="PGP213" s="255"/>
      <c r="PGQ213" s="255"/>
      <c r="PGR213" s="255"/>
      <c r="PGS213" s="255"/>
      <c r="PGT213" s="255"/>
      <c r="PGU213" s="255"/>
      <c r="PGV213" s="255"/>
      <c r="PGW213" s="255"/>
      <c r="PGX213" s="255"/>
      <c r="PGY213" s="255"/>
      <c r="PGZ213" s="255"/>
      <c r="PHA213" s="255"/>
      <c r="PHB213" s="255"/>
      <c r="PHC213" s="255"/>
      <c r="PHD213" s="255"/>
      <c r="PHE213" s="255"/>
      <c r="PHF213" s="255"/>
      <c r="PHG213" s="255"/>
      <c r="PHH213" s="255"/>
      <c r="PHI213" s="255"/>
      <c r="PHJ213" s="255"/>
      <c r="PHK213" s="255"/>
      <c r="PHL213" s="255"/>
      <c r="PHM213" s="255"/>
      <c r="PHN213" s="255"/>
      <c r="PHO213" s="255"/>
      <c r="PHP213" s="255"/>
      <c r="PHQ213" s="255"/>
      <c r="PHR213" s="255"/>
      <c r="PHS213" s="255"/>
      <c r="PHT213" s="255"/>
      <c r="PHU213" s="255"/>
      <c r="PHV213" s="255"/>
      <c r="PHW213" s="255"/>
      <c r="PHX213" s="255"/>
      <c r="PHY213" s="255"/>
      <c r="PHZ213" s="255"/>
      <c r="PIA213" s="255"/>
      <c r="PIB213" s="255"/>
      <c r="PIC213" s="255"/>
      <c r="PID213" s="255"/>
      <c r="PIE213" s="255"/>
      <c r="PIF213" s="255"/>
      <c r="PIG213" s="255"/>
      <c r="PIH213" s="255"/>
      <c r="PII213" s="255"/>
      <c r="PIJ213" s="255"/>
      <c r="PIK213" s="255"/>
      <c r="PIL213" s="255"/>
      <c r="PIM213" s="255"/>
      <c r="PIN213" s="255"/>
      <c r="PIO213" s="255"/>
      <c r="PIP213" s="255"/>
      <c r="PIQ213" s="255"/>
      <c r="PIR213" s="255"/>
      <c r="PIS213" s="255"/>
      <c r="PIT213" s="255"/>
      <c r="PIU213" s="255"/>
      <c r="PIV213" s="255"/>
      <c r="PIW213" s="255"/>
      <c r="PIX213" s="255"/>
      <c r="PIY213" s="255"/>
      <c r="PIZ213" s="255"/>
      <c r="PJA213" s="255"/>
      <c r="PJB213" s="255"/>
      <c r="PJC213" s="255"/>
      <c r="PJD213" s="255"/>
      <c r="PJE213" s="255"/>
      <c r="PJF213" s="255"/>
      <c r="PJG213" s="255"/>
      <c r="PJH213" s="255"/>
      <c r="PJI213" s="255"/>
      <c r="PJJ213" s="255"/>
      <c r="PJK213" s="255"/>
      <c r="PJL213" s="255"/>
      <c r="PJM213" s="255"/>
      <c r="PJN213" s="255"/>
      <c r="PJO213" s="255"/>
      <c r="PJP213" s="255"/>
      <c r="PJQ213" s="255"/>
      <c r="PJR213" s="255"/>
      <c r="PJS213" s="255"/>
      <c r="PJT213" s="255"/>
      <c r="PJU213" s="255"/>
      <c r="PJV213" s="255"/>
      <c r="PJW213" s="255"/>
      <c r="PJX213" s="255"/>
      <c r="PJY213" s="255"/>
      <c r="PJZ213" s="255"/>
      <c r="PKA213" s="255"/>
      <c r="PKB213" s="255"/>
      <c r="PKC213" s="255"/>
      <c r="PKD213" s="255"/>
      <c r="PKE213" s="255"/>
      <c r="PKF213" s="255"/>
      <c r="PKG213" s="255"/>
      <c r="PKH213" s="255"/>
      <c r="PKI213" s="255"/>
      <c r="PKJ213" s="255"/>
      <c r="PKK213" s="255"/>
      <c r="PKL213" s="255"/>
      <c r="PKM213" s="255"/>
      <c r="PKN213" s="255"/>
      <c r="PKO213" s="255"/>
      <c r="PKP213" s="255"/>
      <c r="PKQ213" s="255"/>
      <c r="PKR213" s="255"/>
      <c r="PKS213" s="255"/>
      <c r="PKT213" s="255"/>
      <c r="PKU213" s="255"/>
      <c r="PKV213" s="255"/>
      <c r="PKW213" s="255"/>
      <c r="PKX213" s="255"/>
      <c r="PKY213" s="255"/>
      <c r="PKZ213" s="255"/>
      <c r="PLA213" s="255"/>
      <c r="PLB213" s="255"/>
      <c r="PLC213" s="255"/>
      <c r="PLD213" s="255"/>
      <c r="PLE213" s="255"/>
      <c r="PLF213" s="255"/>
      <c r="PLG213" s="255"/>
      <c r="PLH213" s="255"/>
      <c r="PLI213" s="255"/>
      <c r="PLJ213" s="255"/>
      <c r="PLK213" s="255"/>
      <c r="PLL213" s="255"/>
      <c r="PLM213" s="255"/>
      <c r="PLN213" s="255"/>
      <c r="PLO213" s="255"/>
      <c r="PLP213" s="255"/>
      <c r="PLQ213" s="255"/>
      <c r="PLR213" s="255"/>
      <c r="PLS213" s="255"/>
      <c r="PLT213" s="255"/>
      <c r="PLU213" s="255"/>
      <c r="PLV213" s="255"/>
      <c r="PLW213" s="255"/>
      <c r="PLX213" s="255"/>
      <c r="PLY213" s="255"/>
      <c r="PLZ213" s="255"/>
      <c r="PMA213" s="255"/>
      <c r="PMB213" s="255"/>
      <c r="PMC213" s="255"/>
      <c r="PMD213" s="255"/>
      <c r="PME213" s="255"/>
      <c r="PMF213" s="255"/>
      <c r="PMG213" s="255"/>
      <c r="PMH213" s="255"/>
      <c r="PMI213" s="255"/>
      <c r="PMJ213" s="255"/>
      <c r="PMK213" s="255"/>
      <c r="PML213" s="255"/>
      <c r="PMM213" s="255"/>
      <c r="PMN213" s="255"/>
      <c r="PMO213" s="255"/>
      <c r="PMP213" s="255"/>
      <c r="PMQ213" s="255"/>
      <c r="PMR213" s="255"/>
      <c r="PMS213" s="255"/>
      <c r="PMT213" s="255"/>
      <c r="PMU213" s="255"/>
      <c r="PMV213" s="255"/>
      <c r="PMW213" s="255"/>
      <c r="PMX213" s="255"/>
      <c r="PMY213" s="255"/>
      <c r="PMZ213" s="255"/>
      <c r="PNA213" s="255"/>
      <c r="PNB213" s="255"/>
      <c r="PNC213" s="255"/>
      <c r="PND213" s="255"/>
      <c r="PNE213" s="255"/>
      <c r="PNF213" s="255"/>
      <c r="PNG213" s="255"/>
      <c r="PNH213" s="255"/>
      <c r="PNI213" s="255"/>
      <c r="PNJ213" s="255"/>
      <c r="PNK213" s="255"/>
      <c r="PNL213" s="255"/>
      <c r="PNM213" s="255"/>
      <c r="PNN213" s="255"/>
      <c r="PNO213" s="255"/>
      <c r="PNP213" s="255"/>
      <c r="PNQ213" s="255"/>
      <c r="PNR213" s="255"/>
      <c r="PNS213" s="255"/>
      <c r="PNT213" s="255"/>
      <c r="PNU213" s="255"/>
      <c r="PNV213" s="255"/>
      <c r="PNW213" s="255"/>
      <c r="PNX213" s="255"/>
      <c r="PNY213" s="255"/>
      <c r="PNZ213" s="255"/>
      <c r="POA213" s="255"/>
      <c r="POB213" s="255"/>
      <c r="POC213" s="255"/>
      <c r="POD213" s="255"/>
      <c r="POE213" s="255"/>
      <c r="POF213" s="255"/>
      <c r="POG213" s="255"/>
      <c r="POH213" s="255"/>
      <c r="POI213" s="255"/>
      <c r="POJ213" s="255"/>
      <c r="POK213" s="255"/>
      <c r="POL213" s="255"/>
      <c r="POM213" s="255"/>
      <c r="PON213" s="255"/>
      <c r="POO213" s="255"/>
      <c r="POP213" s="255"/>
      <c r="POQ213" s="255"/>
      <c r="POR213" s="255"/>
      <c r="POS213" s="255"/>
      <c r="POT213" s="255"/>
      <c r="POU213" s="255"/>
      <c r="POV213" s="255"/>
      <c r="POW213" s="255"/>
      <c r="POX213" s="255"/>
      <c r="POY213" s="255"/>
      <c r="POZ213" s="255"/>
      <c r="PPA213" s="255"/>
      <c r="PPB213" s="255"/>
      <c r="PPC213" s="255"/>
      <c r="PPD213" s="255"/>
      <c r="PPE213" s="255"/>
      <c r="PPF213" s="255"/>
      <c r="PPG213" s="255"/>
      <c r="PPH213" s="255"/>
      <c r="PPI213" s="255"/>
      <c r="PPJ213" s="255"/>
      <c r="PPK213" s="255"/>
      <c r="PPL213" s="255"/>
      <c r="PPM213" s="255"/>
      <c r="PPN213" s="255"/>
      <c r="PPO213" s="255"/>
      <c r="PPP213" s="255"/>
      <c r="PPQ213" s="255"/>
      <c r="PPR213" s="255"/>
      <c r="PPS213" s="255"/>
      <c r="PPT213" s="255"/>
      <c r="PPU213" s="255"/>
      <c r="PPV213" s="255"/>
      <c r="PPW213" s="255"/>
      <c r="PPX213" s="255"/>
      <c r="PPY213" s="255"/>
      <c r="PPZ213" s="255"/>
      <c r="PQA213" s="255"/>
      <c r="PQB213" s="255"/>
      <c r="PQC213" s="255"/>
      <c r="PQD213" s="255"/>
      <c r="PQE213" s="255"/>
      <c r="PQF213" s="255"/>
      <c r="PQG213" s="255"/>
      <c r="PQH213" s="255"/>
      <c r="PQI213" s="255"/>
      <c r="PQJ213" s="255"/>
      <c r="PQK213" s="255"/>
      <c r="PQL213" s="255"/>
      <c r="PQM213" s="255"/>
      <c r="PQN213" s="255"/>
      <c r="PQO213" s="255"/>
      <c r="PQP213" s="255"/>
      <c r="PQQ213" s="255"/>
      <c r="PQR213" s="255"/>
      <c r="PQS213" s="255"/>
      <c r="PQT213" s="255"/>
      <c r="PQU213" s="255"/>
      <c r="PQV213" s="255"/>
      <c r="PQW213" s="255"/>
      <c r="PQX213" s="255"/>
      <c r="PQY213" s="255"/>
      <c r="PQZ213" s="255"/>
      <c r="PRA213" s="255"/>
      <c r="PRB213" s="255"/>
      <c r="PRC213" s="255"/>
      <c r="PRD213" s="255"/>
      <c r="PRE213" s="255"/>
      <c r="PRF213" s="255"/>
      <c r="PRG213" s="255"/>
      <c r="PRH213" s="255"/>
      <c r="PRI213" s="255"/>
      <c r="PRJ213" s="255"/>
      <c r="PRK213" s="255"/>
      <c r="PRL213" s="255"/>
      <c r="PRM213" s="255"/>
      <c r="PRN213" s="255"/>
      <c r="PRO213" s="255"/>
      <c r="PRP213" s="255"/>
      <c r="PRQ213" s="255"/>
      <c r="PRR213" s="255"/>
      <c r="PRS213" s="255"/>
      <c r="PRT213" s="255"/>
      <c r="PRU213" s="255"/>
      <c r="PRV213" s="255"/>
      <c r="PRW213" s="255"/>
      <c r="PRX213" s="255"/>
      <c r="PRY213" s="255"/>
      <c r="PRZ213" s="255"/>
      <c r="PSA213" s="255"/>
      <c r="PSB213" s="255"/>
      <c r="PSC213" s="255"/>
      <c r="PSD213" s="255"/>
      <c r="PSE213" s="255"/>
      <c r="PSF213" s="255"/>
      <c r="PSG213" s="255"/>
      <c r="PSH213" s="255"/>
      <c r="PSI213" s="255"/>
      <c r="PSJ213" s="255"/>
      <c r="PSK213" s="255"/>
      <c r="PSL213" s="255"/>
      <c r="PSM213" s="255"/>
      <c r="PSN213" s="255"/>
      <c r="PSO213" s="255"/>
      <c r="PSP213" s="255"/>
      <c r="PSQ213" s="255"/>
      <c r="PSR213" s="255"/>
      <c r="PSS213" s="255"/>
      <c r="PST213" s="255"/>
      <c r="PSU213" s="255"/>
      <c r="PSV213" s="255"/>
      <c r="PSW213" s="255"/>
      <c r="PSX213" s="255"/>
      <c r="PSY213" s="255"/>
      <c r="PSZ213" s="255"/>
      <c r="PTA213" s="255"/>
      <c r="PTB213" s="255"/>
      <c r="PTC213" s="255"/>
      <c r="PTD213" s="255"/>
      <c r="PTE213" s="255"/>
      <c r="PTF213" s="255"/>
      <c r="PTG213" s="255"/>
      <c r="PTH213" s="255"/>
      <c r="PTI213" s="255"/>
      <c r="PTJ213" s="255"/>
      <c r="PTK213" s="255"/>
      <c r="PTL213" s="255"/>
      <c r="PTM213" s="255"/>
      <c r="PTN213" s="255"/>
      <c r="PTO213" s="255"/>
      <c r="PTP213" s="255"/>
      <c r="PTQ213" s="255"/>
      <c r="PTR213" s="255"/>
      <c r="PTS213" s="255"/>
      <c r="PTT213" s="255"/>
      <c r="PTU213" s="255"/>
      <c r="PTV213" s="255"/>
      <c r="PTW213" s="255"/>
      <c r="PTX213" s="255"/>
      <c r="PTY213" s="255"/>
      <c r="PTZ213" s="255"/>
      <c r="PUA213" s="255"/>
      <c r="PUB213" s="255"/>
      <c r="PUC213" s="255"/>
      <c r="PUD213" s="255"/>
      <c r="PUE213" s="255"/>
      <c r="PUF213" s="255"/>
      <c r="PUG213" s="255"/>
      <c r="PUH213" s="255"/>
      <c r="PUI213" s="255"/>
      <c r="PUJ213" s="255"/>
      <c r="PUK213" s="255"/>
      <c r="PUL213" s="255"/>
      <c r="PUM213" s="255"/>
      <c r="PUN213" s="255"/>
      <c r="PUO213" s="255"/>
      <c r="PUP213" s="255"/>
      <c r="PUQ213" s="255"/>
      <c r="PUR213" s="255"/>
      <c r="PUS213" s="255"/>
      <c r="PUT213" s="255"/>
      <c r="PUU213" s="255"/>
      <c r="PUV213" s="255"/>
      <c r="PUW213" s="255"/>
      <c r="PUX213" s="255"/>
      <c r="PUY213" s="255"/>
      <c r="PUZ213" s="255"/>
      <c r="PVA213" s="255"/>
      <c r="PVB213" s="255"/>
      <c r="PVC213" s="255"/>
      <c r="PVD213" s="255"/>
      <c r="PVE213" s="255"/>
      <c r="PVF213" s="255"/>
      <c r="PVG213" s="255"/>
      <c r="PVH213" s="255"/>
      <c r="PVI213" s="255"/>
      <c r="PVJ213" s="255"/>
      <c r="PVK213" s="255"/>
      <c r="PVL213" s="255"/>
      <c r="PVM213" s="255"/>
      <c r="PVN213" s="255"/>
      <c r="PVO213" s="255"/>
      <c r="PVP213" s="255"/>
      <c r="PVQ213" s="255"/>
      <c r="PVR213" s="255"/>
      <c r="PVS213" s="255"/>
      <c r="PVT213" s="255"/>
      <c r="PVU213" s="255"/>
      <c r="PVV213" s="255"/>
      <c r="PVW213" s="255"/>
      <c r="PVX213" s="255"/>
      <c r="PVY213" s="255"/>
      <c r="PVZ213" s="255"/>
      <c r="PWA213" s="255"/>
      <c r="PWB213" s="255"/>
      <c r="PWC213" s="255"/>
      <c r="PWD213" s="255"/>
      <c r="PWE213" s="255"/>
      <c r="PWF213" s="255"/>
      <c r="PWG213" s="255"/>
      <c r="PWH213" s="255"/>
      <c r="PWI213" s="255"/>
      <c r="PWJ213" s="255"/>
      <c r="PWK213" s="255"/>
      <c r="PWL213" s="255"/>
      <c r="PWM213" s="255"/>
      <c r="PWN213" s="255"/>
      <c r="PWO213" s="255"/>
      <c r="PWP213" s="255"/>
      <c r="PWQ213" s="255"/>
      <c r="PWR213" s="255"/>
      <c r="PWS213" s="255"/>
      <c r="PWT213" s="255"/>
      <c r="PWU213" s="255"/>
      <c r="PWV213" s="255"/>
      <c r="PWW213" s="255"/>
      <c r="PWX213" s="255"/>
      <c r="PWY213" s="255"/>
      <c r="PWZ213" s="255"/>
      <c r="PXA213" s="255"/>
      <c r="PXB213" s="255"/>
      <c r="PXC213" s="255"/>
      <c r="PXD213" s="255"/>
      <c r="PXE213" s="255"/>
      <c r="PXF213" s="255"/>
      <c r="PXG213" s="255"/>
      <c r="PXH213" s="255"/>
      <c r="PXI213" s="255"/>
      <c r="PXJ213" s="255"/>
      <c r="PXK213" s="255"/>
      <c r="PXL213" s="255"/>
      <c r="PXM213" s="255"/>
      <c r="PXN213" s="255"/>
      <c r="PXO213" s="255"/>
      <c r="PXP213" s="255"/>
      <c r="PXQ213" s="255"/>
      <c r="PXR213" s="255"/>
      <c r="PXS213" s="255"/>
      <c r="PXT213" s="255"/>
      <c r="PXU213" s="255"/>
      <c r="PXV213" s="255"/>
      <c r="PXW213" s="255"/>
      <c r="PXX213" s="255"/>
      <c r="PXY213" s="255"/>
      <c r="PXZ213" s="255"/>
      <c r="PYA213" s="255"/>
      <c r="PYB213" s="255"/>
      <c r="PYC213" s="255"/>
      <c r="PYD213" s="255"/>
      <c r="PYE213" s="255"/>
      <c r="PYF213" s="255"/>
      <c r="PYG213" s="255"/>
      <c r="PYH213" s="255"/>
      <c r="PYI213" s="255"/>
      <c r="PYJ213" s="255"/>
      <c r="PYK213" s="255"/>
      <c r="PYL213" s="255"/>
      <c r="PYM213" s="255"/>
      <c r="PYN213" s="255"/>
      <c r="PYO213" s="255"/>
      <c r="PYP213" s="255"/>
      <c r="PYQ213" s="255"/>
      <c r="PYR213" s="255"/>
      <c r="PYS213" s="255"/>
      <c r="PYT213" s="255"/>
      <c r="PYU213" s="255"/>
      <c r="PYV213" s="255"/>
      <c r="PYW213" s="255"/>
      <c r="PYX213" s="255"/>
      <c r="PYY213" s="255"/>
      <c r="PYZ213" s="255"/>
      <c r="PZA213" s="255"/>
      <c r="PZB213" s="255"/>
      <c r="PZC213" s="255"/>
      <c r="PZD213" s="255"/>
      <c r="PZE213" s="255"/>
      <c r="PZF213" s="255"/>
      <c r="PZG213" s="255"/>
      <c r="PZH213" s="255"/>
      <c r="PZI213" s="255"/>
      <c r="PZJ213" s="255"/>
      <c r="PZK213" s="255"/>
      <c r="PZL213" s="255"/>
      <c r="PZM213" s="255"/>
      <c r="PZN213" s="255"/>
      <c r="PZO213" s="255"/>
      <c r="PZP213" s="255"/>
      <c r="PZQ213" s="255"/>
      <c r="PZR213" s="255"/>
      <c r="PZS213" s="255"/>
      <c r="PZT213" s="255"/>
      <c r="PZU213" s="255"/>
      <c r="PZV213" s="255"/>
      <c r="PZW213" s="255"/>
      <c r="PZX213" s="255"/>
      <c r="PZY213" s="255"/>
      <c r="PZZ213" s="255"/>
      <c r="QAA213" s="255"/>
      <c r="QAB213" s="255"/>
      <c r="QAC213" s="255"/>
      <c r="QAD213" s="255"/>
      <c r="QAE213" s="255"/>
      <c r="QAF213" s="255"/>
      <c r="QAG213" s="255"/>
      <c r="QAH213" s="255"/>
      <c r="QAI213" s="255"/>
      <c r="QAJ213" s="255"/>
      <c r="QAK213" s="255"/>
      <c r="QAL213" s="255"/>
      <c r="QAM213" s="255"/>
      <c r="QAN213" s="255"/>
      <c r="QAO213" s="255"/>
      <c r="QAP213" s="255"/>
      <c r="QAQ213" s="255"/>
      <c r="QAR213" s="255"/>
      <c r="QAS213" s="255"/>
      <c r="QAT213" s="255"/>
      <c r="QAU213" s="255"/>
      <c r="QAV213" s="255"/>
      <c r="QAW213" s="255"/>
      <c r="QAX213" s="255"/>
      <c r="QAY213" s="255"/>
      <c r="QAZ213" s="255"/>
      <c r="QBA213" s="255"/>
      <c r="QBB213" s="255"/>
      <c r="QBC213" s="255"/>
      <c r="QBD213" s="255"/>
      <c r="QBE213" s="255"/>
      <c r="QBF213" s="255"/>
      <c r="QBG213" s="255"/>
      <c r="QBH213" s="255"/>
      <c r="QBI213" s="255"/>
      <c r="QBJ213" s="255"/>
      <c r="QBK213" s="255"/>
      <c r="QBL213" s="255"/>
      <c r="QBM213" s="255"/>
      <c r="QBN213" s="255"/>
      <c r="QBO213" s="255"/>
      <c r="QBP213" s="255"/>
      <c r="QBQ213" s="255"/>
      <c r="QBR213" s="255"/>
      <c r="QBS213" s="255"/>
      <c r="QBT213" s="255"/>
      <c r="QBU213" s="255"/>
      <c r="QBV213" s="255"/>
      <c r="QBW213" s="255"/>
      <c r="QBX213" s="255"/>
      <c r="QBY213" s="255"/>
      <c r="QBZ213" s="255"/>
      <c r="QCA213" s="255"/>
      <c r="QCB213" s="255"/>
      <c r="QCC213" s="255"/>
      <c r="QCD213" s="255"/>
      <c r="QCE213" s="255"/>
      <c r="QCF213" s="255"/>
      <c r="QCG213" s="255"/>
      <c r="QCH213" s="255"/>
      <c r="QCI213" s="255"/>
      <c r="QCJ213" s="255"/>
      <c r="QCK213" s="255"/>
      <c r="QCL213" s="255"/>
      <c r="QCM213" s="255"/>
      <c r="QCN213" s="255"/>
      <c r="QCO213" s="255"/>
      <c r="QCP213" s="255"/>
      <c r="QCQ213" s="255"/>
      <c r="QCR213" s="255"/>
      <c r="QCS213" s="255"/>
      <c r="QCT213" s="255"/>
      <c r="QCU213" s="255"/>
      <c r="QCV213" s="255"/>
      <c r="QCW213" s="255"/>
      <c r="QCX213" s="255"/>
      <c r="QCY213" s="255"/>
      <c r="QCZ213" s="255"/>
      <c r="QDA213" s="255"/>
      <c r="QDB213" s="255"/>
      <c r="QDC213" s="255"/>
      <c r="QDD213" s="255"/>
      <c r="QDE213" s="255"/>
      <c r="QDF213" s="255"/>
      <c r="QDG213" s="255"/>
      <c r="QDH213" s="255"/>
      <c r="QDI213" s="255"/>
      <c r="QDJ213" s="255"/>
      <c r="QDK213" s="255"/>
      <c r="QDL213" s="255"/>
      <c r="QDM213" s="255"/>
      <c r="QDN213" s="255"/>
      <c r="QDO213" s="255"/>
      <c r="QDP213" s="255"/>
      <c r="QDQ213" s="255"/>
      <c r="QDR213" s="255"/>
      <c r="QDS213" s="255"/>
      <c r="QDT213" s="255"/>
      <c r="QDU213" s="255"/>
      <c r="QDV213" s="255"/>
      <c r="QDW213" s="255"/>
      <c r="QDX213" s="255"/>
      <c r="QDY213" s="255"/>
      <c r="QDZ213" s="255"/>
      <c r="QEA213" s="255"/>
      <c r="QEB213" s="255"/>
      <c r="QEC213" s="255"/>
      <c r="QED213" s="255"/>
      <c r="QEE213" s="255"/>
      <c r="QEF213" s="255"/>
      <c r="QEG213" s="255"/>
      <c r="QEH213" s="255"/>
      <c r="QEI213" s="255"/>
      <c r="QEJ213" s="255"/>
      <c r="QEK213" s="255"/>
      <c r="QEL213" s="255"/>
      <c r="QEM213" s="255"/>
      <c r="QEN213" s="255"/>
      <c r="QEO213" s="255"/>
      <c r="QEP213" s="255"/>
      <c r="QEQ213" s="255"/>
      <c r="QER213" s="255"/>
      <c r="QES213" s="255"/>
      <c r="QET213" s="255"/>
      <c r="QEU213" s="255"/>
      <c r="QEV213" s="255"/>
      <c r="QEW213" s="255"/>
      <c r="QEX213" s="255"/>
      <c r="QEY213" s="255"/>
      <c r="QEZ213" s="255"/>
      <c r="QFA213" s="255"/>
      <c r="QFB213" s="255"/>
      <c r="QFC213" s="255"/>
      <c r="QFD213" s="255"/>
      <c r="QFE213" s="255"/>
      <c r="QFF213" s="255"/>
      <c r="QFG213" s="255"/>
      <c r="QFH213" s="255"/>
      <c r="QFI213" s="255"/>
      <c r="QFJ213" s="255"/>
      <c r="QFK213" s="255"/>
      <c r="QFL213" s="255"/>
      <c r="QFM213" s="255"/>
      <c r="QFN213" s="255"/>
      <c r="QFO213" s="255"/>
      <c r="QFP213" s="255"/>
      <c r="QFQ213" s="255"/>
      <c r="QFR213" s="255"/>
      <c r="QFS213" s="255"/>
      <c r="QFT213" s="255"/>
      <c r="QFU213" s="255"/>
      <c r="QFV213" s="255"/>
      <c r="QFW213" s="255"/>
      <c r="QFX213" s="255"/>
      <c r="QFY213" s="255"/>
      <c r="QFZ213" s="255"/>
      <c r="QGA213" s="255"/>
      <c r="QGB213" s="255"/>
      <c r="QGC213" s="255"/>
      <c r="QGD213" s="255"/>
      <c r="QGE213" s="255"/>
      <c r="QGF213" s="255"/>
      <c r="QGG213" s="255"/>
      <c r="QGH213" s="255"/>
      <c r="QGI213" s="255"/>
      <c r="QGJ213" s="255"/>
      <c r="QGK213" s="255"/>
      <c r="QGL213" s="255"/>
      <c r="QGM213" s="255"/>
      <c r="QGN213" s="255"/>
      <c r="QGO213" s="255"/>
      <c r="QGP213" s="255"/>
      <c r="QGQ213" s="255"/>
      <c r="QGR213" s="255"/>
      <c r="QGS213" s="255"/>
      <c r="QGT213" s="255"/>
      <c r="QGU213" s="255"/>
      <c r="QGV213" s="255"/>
      <c r="QGW213" s="255"/>
      <c r="QGX213" s="255"/>
      <c r="QGY213" s="255"/>
      <c r="QGZ213" s="255"/>
      <c r="QHA213" s="255"/>
      <c r="QHB213" s="255"/>
      <c r="QHC213" s="255"/>
      <c r="QHD213" s="255"/>
      <c r="QHE213" s="255"/>
      <c r="QHF213" s="255"/>
      <c r="QHG213" s="255"/>
      <c r="QHH213" s="255"/>
      <c r="QHI213" s="255"/>
      <c r="QHJ213" s="255"/>
      <c r="QHK213" s="255"/>
      <c r="QHL213" s="255"/>
      <c r="QHM213" s="255"/>
      <c r="QHN213" s="255"/>
      <c r="QHO213" s="255"/>
      <c r="QHP213" s="255"/>
      <c r="QHQ213" s="255"/>
      <c r="QHR213" s="255"/>
      <c r="QHS213" s="255"/>
      <c r="QHT213" s="255"/>
      <c r="QHU213" s="255"/>
      <c r="QHV213" s="255"/>
      <c r="QHW213" s="255"/>
      <c r="QHX213" s="255"/>
      <c r="QHY213" s="255"/>
      <c r="QHZ213" s="255"/>
      <c r="QIA213" s="255"/>
      <c r="QIB213" s="255"/>
      <c r="QIC213" s="255"/>
      <c r="QID213" s="255"/>
      <c r="QIE213" s="255"/>
      <c r="QIF213" s="255"/>
      <c r="QIG213" s="255"/>
      <c r="QIH213" s="255"/>
      <c r="QII213" s="255"/>
      <c r="QIJ213" s="255"/>
      <c r="QIK213" s="255"/>
      <c r="QIL213" s="255"/>
      <c r="QIM213" s="255"/>
      <c r="QIN213" s="255"/>
      <c r="QIO213" s="255"/>
      <c r="QIP213" s="255"/>
      <c r="QIQ213" s="255"/>
      <c r="QIR213" s="255"/>
      <c r="QIS213" s="255"/>
      <c r="QIT213" s="255"/>
      <c r="QIU213" s="255"/>
      <c r="QIV213" s="255"/>
      <c r="QIW213" s="255"/>
      <c r="QIX213" s="255"/>
      <c r="QIY213" s="255"/>
      <c r="QIZ213" s="255"/>
      <c r="QJA213" s="255"/>
      <c r="QJB213" s="255"/>
      <c r="QJC213" s="255"/>
      <c r="QJD213" s="255"/>
      <c r="QJE213" s="255"/>
      <c r="QJF213" s="255"/>
      <c r="QJG213" s="255"/>
      <c r="QJH213" s="255"/>
      <c r="QJI213" s="255"/>
      <c r="QJJ213" s="255"/>
      <c r="QJK213" s="255"/>
      <c r="QJL213" s="255"/>
      <c r="QJM213" s="255"/>
      <c r="QJN213" s="255"/>
      <c r="QJO213" s="255"/>
      <c r="QJP213" s="255"/>
      <c r="QJQ213" s="255"/>
      <c r="QJR213" s="255"/>
      <c r="QJS213" s="255"/>
      <c r="QJT213" s="255"/>
      <c r="QJU213" s="255"/>
      <c r="QJV213" s="255"/>
      <c r="QJW213" s="255"/>
      <c r="QJX213" s="255"/>
      <c r="QJY213" s="255"/>
      <c r="QJZ213" s="255"/>
      <c r="QKA213" s="255"/>
      <c r="QKB213" s="255"/>
      <c r="QKC213" s="255"/>
      <c r="QKD213" s="255"/>
      <c r="QKE213" s="255"/>
      <c r="QKF213" s="255"/>
      <c r="QKG213" s="255"/>
      <c r="QKH213" s="255"/>
      <c r="QKI213" s="255"/>
      <c r="QKJ213" s="255"/>
      <c r="QKK213" s="255"/>
      <c r="QKL213" s="255"/>
      <c r="QKM213" s="255"/>
      <c r="QKN213" s="255"/>
      <c r="QKO213" s="255"/>
      <c r="QKP213" s="255"/>
      <c r="QKQ213" s="255"/>
      <c r="QKR213" s="255"/>
      <c r="QKS213" s="255"/>
      <c r="QKT213" s="255"/>
      <c r="QKU213" s="255"/>
      <c r="QKV213" s="255"/>
      <c r="QKW213" s="255"/>
      <c r="QKX213" s="255"/>
      <c r="QKY213" s="255"/>
      <c r="QKZ213" s="255"/>
      <c r="QLA213" s="255"/>
      <c r="QLB213" s="255"/>
      <c r="QLC213" s="255"/>
      <c r="QLD213" s="255"/>
      <c r="QLE213" s="255"/>
      <c r="QLF213" s="255"/>
      <c r="QLG213" s="255"/>
      <c r="QLH213" s="255"/>
      <c r="QLI213" s="255"/>
      <c r="QLJ213" s="255"/>
      <c r="QLK213" s="255"/>
      <c r="QLL213" s="255"/>
      <c r="QLM213" s="255"/>
      <c r="QLN213" s="255"/>
      <c r="QLO213" s="255"/>
      <c r="QLP213" s="255"/>
      <c r="QLQ213" s="255"/>
      <c r="QLR213" s="255"/>
      <c r="QLS213" s="255"/>
      <c r="QLT213" s="255"/>
      <c r="QLU213" s="255"/>
      <c r="QLV213" s="255"/>
      <c r="QLW213" s="255"/>
      <c r="QLX213" s="255"/>
      <c r="QLY213" s="255"/>
      <c r="QLZ213" s="255"/>
      <c r="QMA213" s="255"/>
      <c r="QMB213" s="255"/>
      <c r="QMC213" s="255"/>
      <c r="QMD213" s="255"/>
      <c r="QME213" s="255"/>
      <c r="QMF213" s="255"/>
      <c r="QMG213" s="255"/>
      <c r="QMH213" s="255"/>
      <c r="QMI213" s="255"/>
      <c r="QMJ213" s="255"/>
      <c r="QMK213" s="255"/>
      <c r="QML213" s="255"/>
      <c r="QMM213" s="255"/>
      <c r="QMN213" s="255"/>
      <c r="QMO213" s="255"/>
      <c r="QMP213" s="255"/>
      <c r="QMQ213" s="255"/>
      <c r="QMR213" s="255"/>
      <c r="QMS213" s="255"/>
      <c r="QMT213" s="255"/>
      <c r="QMU213" s="255"/>
      <c r="QMV213" s="255"/>
      <c r="QMW213" s="255"/>
      <c r="QMX213" s="255"/>
      <c r="QMY213" s="255"/>
      <c r="QMZ213" s="255"/>
      <c r="QNA213" s="255"/>
      <c r="QNB213" s="255"/>
      <c r="QNC213" s="255"/>
      <c r="QND213" s="255"/>
      <c r="QNE213" s="255"/>
      <c r="QNF213" s="255"/>
      <c r="QNG213" s="255"/>
      <c r="QNH213" s="255"/>
      <c r="QNI213" s="255"/>
      <c r="QNJ213" s="255"/>
      <c r="QNK213" s="255"/>
      <c r="QNL213" s="255"/>
      <c r="QNM213" s="255"/>
      <c r="QNN213" s="255"/>
      <c r="QNO213" s="255"/>
      <c r="QNP213" s="255"/>
      <c r="QNQ213" s="255"/>
      <c r="QNR213" s="255"/>
      <c r="QNS213" s="255"/>
      <c r="QNT213" s="255"/>
      <c r="QNU213" s="255"/>
      <c r="QNV213" s="255"/>
      <c r="QNW213" s="255"/>
      <c r="QNX213" s="255"/>
      <c r="QNY213" s="255"/>
      <c r="QNZ213" s="255"/>
      <c r="QOA213" s="255"/>
      <c r="QOB213" s="255"/>
      <c r="QOC213" s="255"/>
      <c r="QOD213" s="255"/>
      <c r="QOE213" s="255"/>
      <c r="QOF213" s="255"/>
      <c r="QOG213" s="255"/>
      <c r="QOH213" s="255"/>
      <c r="QOI213" s="255"/>
      <c r="QOJ213" s="255"/>
      <c r="QOK213" s="255"/>
      <c r="QOL213" s="255"/>
      <c r="QOM213" s="255"/>
      <c r="QON213" s="255"/>
      <c r="QOO213" s="255"/>
      <c r="QOP213" s="255"/>
      <c r="QOQ213" s="255"/>
      <c r="QOR213" s="255"/>
      <c r="QOS213" s="255"/>
      <c r="QOT213" s="255"/>
      <c r="QOU213" s="255"/>
      <c r="QOV213" s="255"/>
      <c r="QOW213" s="255"/>
      <c r="QOX213" s="255"/>
      <c r="QOY213" s="255"/>
      <c r="QOZ213" s="255"/>
      <c r="QPA213" s="255"/>
      <c r="QPB213" s="255"/>
      <c r="QPC213" s="255"/>
      <c r="QPD213" s="255"/>
      <c r="QPE213" s="255"/>
      <c r="QPF213" s="255"/>
      <c r="QPG213" s="255"/>
      <c r="QPH213" s="255"/>
      <c r="QPI213" s="255"/>
      <c r="QPJ213" s="255"/>
      <c r="QPK213" s="255"/>
      <c r="QPL213" s="255"/>
      <c r="QPM213" s="255"/>
      <c r="QPN213" s="255"/>
      <c r="QPO213" s="255"/>
      <c r="QPP213" s="255"/>
      <c r="QPQ213" s="255"/>
      <c r="QPR213" s="255"/>
      <c r="QPS213" s="255"/>
      <c r="QPT213" s="255"/>
      <c r="QPU213" s="255"/>
      <c r="QPV213" s="255"/>
      <c r="QPW213" s="255"/>
      <c r="QPX213" s="255"/>
      <c r="QPY213" s="255"/>
      <c r="QPZ213" s="255"/>
      <c r="QQA213" s="255"/>
      <c r="QQB213" s="255"/>
      <c r="QQC213" s="255"/>
      <c r="QQD213" s="255"/>
      <c r="QQE213" s="255"/>
      <c r="QQF213" s="255"/>
      <c r="QQG213" s="255"/>
      <c r="QQH213" s="255"/>
      <c r="QQI213" s="255"/>
      <c r="QQJ213" s="255"/>
      <c r="QQK213" s="255"/>
      <c r="QQL213" s="255"/>
      <c r="QQM213" s="255"/>
      <c r="QQN213" s="255"/>
      <c r="QQO213" s="255"/>
      <c r="QQP213" s="255"/>
      <c r="QQQ213" s="255"/>
      <c r="QQR213" s="255"/>
      <c r="QQS213" s="255"/>
      <c r="QQT213" s="255"/>
      <c r="QQU213" s="255"/>
      <c r="QQV213" s="255"/>
      <c r="QQW213" s="255"/>
      <c r="QQX213" s="255"/>
      <c r="QQY213" s="255"/>
      <c r="QQZ213" s="255"/>
      <c r="QRA213" s="255"/>
      <c r="QRB213" s="255"/>
      <c r="QRC213" s="255"/>
      <c r="QRD213" s="255"/>
      <c r="QRE213" s="255"/>
      <c r="QRF213" s="255"/>
      <c r="QRG213" s="255"/>
      <c r="QRH213" s="255"/>
      <c r="QRI213" s="255"/>
      <c r="QRJ213" s="255"/>
      <c r="QRK213" s="255"/>
      <c r="QRL213" s="255"/>
      <c r="QRM213" s="255"/>
      <c r="QRN213" s="255"/>
      <c r="QRO213" s="255"/>
      <c r="QRP213" s="255"/>
      <c r="QRQ213" s="255"/>
      <c r="QRR213" s="255"/>
      <c r="QRS213" s="255"/>
      <c r="QRT213" s="255"/>
      <c r="QRU213" s="255"/>
      <c r="QRV213" s="255"/>
      <c r="QRW213" s="255"/>
      <c r="QRX213" s="255"/>
      <c r="QRY213" s="255"/>
      <c r="QRZ213" s="255"/>
      <c r="QSA213" s="255"/>
      <c r="QSB213" s="255"/>
      <c r="QSC213" s="255"/>
      <c r="QSD213" s="255"/>
      <c r="QSE213" s="255"/>
      <c r="QSF213" s="255"/>
      <c r="QSG213" s="255"/>
      <c r="QSH213" s="255"/>
      <c r="QSI213" s="255"/>
      <c r="QSJ213" s="255"/>
      <c r="QSK213" s="255"/>
      <c r="QSL213" s="255"/>
      <c r="QSM213" s="255"/>
      <c r="QSN213" s="255"/>
      <c r="QSO213" s="255"/>
      <c r="QSP213" s="255"/>
      <c r="QSQ213" s="255"/>
      <c r="QSR213" s="255"/>
      <c r="QSS213" s="255"/>
      <c r="QST213" s="255"/>
      <c r="QSU213" s="255"/>
      <c r="QSV213" s="255"/>
      <c r="QSW213" s="255"/>
      <c r="QSX213" s="255"/>
      <c r="QSY213" s="255"/>
      <c r="QSZ213" s="255"/>
      <c r="QTA213" s="255"/>
      <c r="QTB213" s="255"/>
      <c r="QTC213" s="255"/>
      <c r="QTD213" s="255"/>
      <c r="QTE213" s="255"/>
      <c r="QTF213" s="255"/>
      <c r="QTG213" s="255"/>
      <c r="QTH213" s="255"/>
      <c r="QTI213" s="255"/>
      <c r="QTJ213" s="255"/>
      <c r="QTK213" s="255"/>
      <c r="QTL213" s="255"/>
      <c r="QTM213" s="255"/>
      <c r="QTN213" s="255"/>
      <c r="QTO213" s="255"/>
      <c r="QTP213" s="255"/>
      <c r="QTQ213" s="255"/>
      <c r="QTR213" s="255"/>
      <c r="QTS213" s="255"/>
      <c r="QTT213" s="255"/>
      <c r="QTU213" s="255"/>
      <c r="QTV213" s="255"/>
      <c r="QTW213" s="255"/>
      <c r="QTX213" s="255"/>
      <c r="QTY213" s="255"/>
      <c r="QTZ213" s="255"/>
      <c r="QUA213" s="255"/>
      <c r="QUB213" s="255"/>
      <c r="QUC213" s="255"/>
      <c r="QUD213" s="255"/>
      <c r="QUE213" s="255"/>
      <c r="QUF213" s="255"/>
      <c r="QUG213" s="255"/>
      <c r="QUH213" s="255"/>
      <c r="QUI213" s="255"/>
      <c r="QUJ213" s="255"/>
      <c r="QUK213" s="255"/>
      <c r="QUL213" s="255"/>
      <c r="QUM213" s="255"/>
      <c r="QUN213" s="255"/>
      <c r="QUO213" s="255"/>
      <c r="QUP213" s="255"/>
      <c r="QUQ213" s="255"/>
      <c r="QUR213" s="255"/>
      <c r="QUS213" s="255"/>
      <c r="QUT213" s="255"/>
      <c r="QUU213" s="255"/>
      <c r="QUV213" s="255"/>
      <c r="QUW213" s="255"/>
      <c r="QUX213" s="255"/>
      <c r="QUY213" s="255"/>
      <c r="QUZ213" s="255"/>
      <c r="QVA213" s="255"/>
      <c r="QVB213" s="255"/>
      <c r="QVC213" s="255"/>
      <c r="QVD213" s="255"/>
      <c r="QVE213" s="255"/>
      <c r="QVF213" s="255"/>
      <c r="QVG213" s="255"/>
      <c r="QVH213" s="255"/>
      <c r="QVI213" s="255"/>
      <c r="QVJ213" s="255"/>
      <c r="QVK213" s="255"/>
      <c r="QVL213" s="255"/>
      <c r="QVM213" s="255"/>
      <c r="QVN213" s="255"/>
      <c r="QVO213" s="255"/>
      <c r="QVP213" s="255"/>
      <c r="QVQ213" s="255"/>
      <c r="QVR213" s="255"/>
      <c r="QVS213" s="255"/>
      <c r="QVT213" s="255"/>
      <c r="QVU213" s="255"/>
      <c r="QVV213" s="255"/>
      <c r="QVW213" s="255"/>
      <c r="QVX213" s="255"/>
      <c r="QVY213" s="255"/>
      <c r="QVZ213" s="255"/>
      <c r="QWA213" s="255"/>
      <c r="QWB213" s="255"/>
      <c r="QWC213" s="255"/>
      <c r="QWD213" s="255"/>
      <c r="QWE213" s="255"/>
      <c r="QWF213" s="255"/>
      <c r="QWG213" s="255"/>
      <c r="QWH213" s="255"/>
      <c r="QWI213" s="255"/>
      <c r="QWJ213" s="255"/>
      <c r="QWK213" s="255"/>
      <c r="QWL213" s="255"/>
      <c r="QWM213" s="255"/>
      <c r="QWN213" s="255"/>
      <c r="QWO213" s="255"/>
      <c r="QWP213" s="255"/>
      <c r="QWQ213" s="255"/>
      <c r="QWR213" s="255"/>
      <c r="QWS213" s="255"/>
      <c r="QWT213" s="255"/>
      <c r="QWU213" s="255"/>
      <c r="QWV213" s="255"/>
      <c r="QWW213" s="255"/>
      <c r="QWX213" s="255"/>
      <c r="QWY213" s="255"/>
      <c r="QWZ213" s="255"/>
      <c r="QXA213" s="255"/>
      <c r="QXB213" s="255"/>
      <c r="QXC213" s="255"/>
      <c r="QXD213" s="255"/>
      <c r="QXE213" s="255"/>
      <c r="QXF213" s="255"/>
      <c r="QXG213" s="255"/>
      <c r="QXH213" s="255"/>
      <c r="QXI213" s="255"/>
      <c r="QXJ213" s="255"/>
      <c r="QXK213" s="255"/>
      <c r="QXL213" s="255"/>
      <c r="QXM213" s="255"/>
      <c r="QXN213" s="255"/>
      <c r="QXO213" s="255"/>
      <c r="QXP213" s="255"/>
      <c r="QXQ213" s="255"/>
      <c r="QXR213" s="255"/>
      <c r="QXS213" s="255"/>
      <c r="QXT213" s="255"/>
      <c r="QXU213" s="255"/>
      <c r="QXV213" s="255"/>
      <c r="QXW213" s="255"/>
      <c r="QXX213" s="255"/>
      <c r="QXY213" s="255"/>
      <c r="QXZ213" s="255"/>
      <c r="QYA213" s="255"/>
      <c r="QYB213" s="255"/>
      <c r="QYC213" s="255"/>
      <c r="QYD213" s="255"/>
      <c r="QYE213" s="255"/>
      <c r="QYF213" s="255"/>
      <c r="QYG213" s="255"/>
      <c r="QYH213" s="255"/>
      <c r="QYI213" s="255"/>
      <c r="QYJ213" s="255"/>
      <c r="QYK213" s="255"/>
      <c r="QYL213" s="255"/>
      <c r="QYM213" s="255"/>
      <c r="QYN213" s="255"/>
      <c r="QYO213" s="255"/>
      <c r="QYP213" s="255"/>
      <c r="QYQ213" s="255"/>
      <c r="QYR213" s="255"/>
      <c r="QYS213" s="255"/>
      <c r="QYT213" s="255"/>
      <c r="QYU213" s="255"/>
      <c r="QYV213" s="255"/>
      <c r="QYW213" s="255"/>
      <c r="QYX213" s="255"/>
      <c r="QYY213" s="255"/>
      <c r="QYZ213" s="255"/>
      <c r="QZA213" s="255"/>
      <c r="QZB213" s="255"/>
      <c r="QZC213" s="255"/>
      <c r="QZD213" s="255"/>
      <c r="QZE213" s="255"/>
      <c r="QZF213" s="255"/>
      <c r="QZG213" s="255"/>
      <c r="QZH213" s="255"/>
      <c r="QZI213" s="255"/>
      <c r="QZJ213" s="255"/>
      <c r="QZK213" s="255"/>
      <c r="QZL213" s="255"/>
      <c r="QZM213" s="255"/>
      <c r="QZN213" s="255"/>
      <c r="QZO213" s="255"/>
      <c r="QZP213" s="255"/>
      <c r="QZQ213" s="255"/>
      <c r="QZR213" s="255"/>
      <c r="QZS213" s="255"/>
      <c r="QZT213" s="255"/>
      <c r="QZU213" s="255"/>
      <c r="QZV213" s="255"/>
      <c r="QZW213" s="255"/>
      <c r="QZX213" s="255"/>
      <c r="QZY213" s="255"/>
      <c r="QZZ213" s="255"/>
      <c r="RAA213" s="255"/>
      <c r="RAB213" s="255"/>
      <c r="RAC213" s="255"/>
      <c r="RAD213" s="255"/>
      <c r="RAE213" s="255"/>
      <c r="RAF213" s="255"/>
      <c r="RAG213" s="255"/>
      <c r="RAH213" s="255"/>
      <c r="RAI213" s="255"/>
      <c r="RAJ213" s="255"/>
      <c r="RAK213" s="255"/>
      <c r="RAL213" s="255"/>
      <c r="RAM213" s="255"/>
      <c r="RAN213" s="255"/>
      <c r="RAO213" s="255"/>
      <c r="RAP213" s="255"/>
      <c r="RAQ213" s="255"/>
      <c r="RAR213" s="255"/>
      <c r="RAS213" s="255"/>
      <c r="RAT213" s="255"/>
      <c r="RAU213" s="255"/>
      <c r="RAV213" s="255"/>
      <c r="RAW213" s="255"/>
      <c r="RAX213" s="255"/>
      <c r="RAY213" s="255"/>
      <c r="RAZ213" s="255"/>
      <c r="RBA213" s="255"/>
      <c r="RBB213" s="255"/>
      <c r="RBC213" s="255"/>
      <c r="RBD213" s="255"/>
      <c r="RBE213" s="255"/>
      <c r="RBF213" s="255"/>
      <c r="RBG213" s="255"/>
      <c r="RBH213" s="255"/>
      <c r="RBI213" s="255"/>
      <c r="RBJ213" s="255"/>
      <c r="RBK213" s="255"/>
      <c r="RBL213" s="255"/>
      <c r="RBM213" s="255"/>
      <c r="RBN213" s="255"/>
      <c r="RBO213" s="255"/>
      <c r="RBP213" s="255"/>
      <c r="RBQ213" s="255"/>
      <c r="RBR213" s="255"/>
      <c r="RBS213" s="255"/>
      <c r="RBT213" s="255"/>
      <c r="RBU213" s="255"/>
      <c r="RBV213" s="255"/>
      <c r="RBW213" s="255"/>
      <c r="RBX213" s="255"/>
      <c r="RBY213" s="255"/>
      <c r="RBZ213" s="255"/>
      <c r="RCA213" s="255"/>
      <c r="RCB213" s="255"/>
      <c r="RCC213" s="255"/>
      <c r="RCD213" s="255"/>
      <c r="RCE213" s="255"/>
      <c r="RCF213" s="255"/>
      <c r="RCG213" s="255"/>
      <c r="RCH213" s="255"/>
      <c r="RCI213" s="255"/>
      <c r="RCJ213" s="255"/>
      <c r="RCK213" s="255"/>
      <c r="RCL213" s="255"/>
      <c r="RCM213" s="255"/>
      <c r="RCN213" s="255"/>
      <c r="RCO213" s="255"/>
      <c r="RCP213" s="255"/>
      <c r="RCQ213" s="255"/>
      <c r="RCR213" s="255"/>
      <c r="RCS213" s="255"/>
      <c r="RCT213" s="255"/>
      <c r="RCU213" s="255"/>
      <c r="RCV213" s="255"/>
      <c r="RCW213" s="255"/>
      <c r="RCX213" s="255"/>
      <c r="RCY213" s="255"/>
      <c r="RCZ213" s="255"/>
      <c r="RDA213" s="255"/>
      <c r="RDB213" s="255"/>
      <c r="RDC213" s="255"/>
      <c r="RDD213" s="255"/>
      <c r="RDE213" s="255"/>
      <c r="RDF213" s="255"/>
      <c r="RDG213" s="255"/>
      <c r="RDH213" s="255"/>
      <c r="RDI213" s="255"/>
      <c r="RDJ213" s="255"/>
      <c r="RDK213" s="255"/>
      <c r="RDL213" s="255"/>
      <c r="RDM213" s="255"/>
      <c r="RDN213" s="255"/>
      <c r="RDO213" s="255"/>
      <c r="RDP213" s="255"/>
      <c r="RDQ213" s="255"/>
      <c r="RDR213" s="255"/>
      <c r="RDS213" s="255"/>
      <c r="RDT213" s="255"/>
      <c r="RDU213" s="255"/>
      <c r="RDV213" s="255"/>
      <c r="RDW213" s="255"/>
      <c r="RDX213" s="255"/>
      <c r="RDY213" s="255"/>
      <c r="RDZ213" s="255"/>
      <c r="REA213" s="255"/>
      <c r="REB213" s="255"/>
      <c r="REC213" s="255"/>
      <c r="RED213" s="255"/>
      <c r="REE213" s="255"/>
      <c r="REF213" s="255"/>
      <c r="REG213" s="255"/>
      <c r="REH213" s="255"/>
      <c r="REI213" s="255"/>
      <c r="REJ213" s="255"/>
      <c r="REK213" s="255"/>
      <c r="REL213" s="255"/>
      <c r="REM213" s="255"/>
      <c r="REN213" s="255"/>
      <c r="REO213" s="255"/>
      <c r="REP213" s="255"/>
      <c r="REQ213" s="255"/>
      <c r="RER213" s="255"/>
      <c r="RES213" s="255"/>
      <c r="RET213" s="255"/>
      <c r="REU213" s="255"/>
      <c r="REV213" s="255"/>
      <c r="REW213" s="255"/>
      <c r="REX213" s="255"/>
      <c r="REY213" s="255"/>
      <c r="REZ213" s="255"/>
      <c r="RFA213" s="255"/>
      <c r="RFB213" s="255"/>
      <c r="RFC213" s="255"/>
      <c r="RFD213" s="255"/>
      <c r="RFE213" s="255"/>
      <c r="RFF213" s="255"/>
      <c r="RFG213" s="255"/>
      <c r="RFH213" s="255"/>
      <c r="RFI213" s="255"/>
      <c r="RFJ213" s="255"/>
      <c r="RFK213" s="255"/>
      <c r="RFL213" s="255"/>
      <c r="RFM213" s="255"/>
      <c r="RFN213" s="255"/>
      <c r="RFO213" s="255"/>
      <c r="RFP213" s="255"/>
      <c r="RFQ213" s="255"/>
      <c r="RFR213" s="255"/>
      <c r="RFS213" s="255"/>
      <c r="RFT213" s="255"/>
      <c r="RFU213" s="255"/>
      <c r="RFV213" s="255"/>
      <c r="RFW213" s="255"/>
      <c r="RFX213" s="255"/>
      <c r="RFY213" s="255"/>
      <c r="RFZ213" s="255"/>
      <c r="RGA213" s="255"/>
      <c r="RGB213" s="255"/>
      <c r="RGC213" s="255"/>
      <c r="RGD213" s="255"/>
      <c r="RGE213" s="255"/>
      <c r="RGF213" s="255"/>
      <c r="RGG213" s="255"/>
      <c r="RGH213" s="255"/>
      <c r="RGI213" s="255"/>
      <c r="RGJ213" s="255"/>
      <c r="RGK213" s="255"/>
      <c r="RGL213" s="255"/>
      <c r="RGM213" s="255"/>
      <c r="RGN213" s="255"/>
      <c r="RGO213" s="255"/>
      <c r="RGP213" s="255"/>
      <c r="RGQ213" s="255"/>
      <c r="RGR213" s="255"/>
      <c r="RGS213" s="255"/>
      <c r="RGT213" s="255"/>
      <c r="RGU213" s="255"/>
      <c r="RGV213" s="255"/>
      <c r="RGW213" s="255"/>
      <c r="RGX213" s="255"/>
      <c r="RGY213" s="255"/>
      <c r="RGZ213" s="255"/>
      <c r="RHA213" s="255"/>
      <c r="RHB213" s="255"/>
      <c r="RHC213" s="255"/>
      <c r="RHD213" s="255"/>
      <c r="RHE213" s="255"/>
      <c r="RHF213" s="255"/>
      <c r="RHG213" s="255"/>
      <c r="RHH213" s="255"/>
      <c r="RHI213" s="255"/>
      <c r="RHJ213" s="255"/>
      <c r="RHK213" s="255"/>
      <c r="RHL213" s="255"/>
      <c r="RHM213" s="255"/>
      <c r="RHN213" s="255"/>
      <c r="RHO213" s="255"/>
      <c r="RHP213" s="255"/>
      <c r="RHQ213" s="255"/>
      <c r="RHR213" s="255"/>
      <c r="RHS213" s="255"/>
      <c r="RHT213" s="255"/>
      <c r="RHU213" s="255"/>
      <c r="RHV213" s="255"/>
      <c r="RHW213" s="255"/>
      <c r="RHX213" s="255"/>
      <c r="RHY213" s="255"/>
      <c r="RHZ213" s="255"/>
      <c r="RIA213" s="255"/>
      <c r="RIB213" s="255"/>
      <c r="RIC213" s="255"/>
      <c r="RID213" s="255"/>
      <c r="RIE213" s="255"/>
      <c r="RIF213" s="255"/>
      <c r="RIG213" s="255"/>
      <c r="RIH213" s="255"/>
      <c r="RII213" s="255"/>
      <c r="RIJ213" s="255"/>
      <c r="RIK213" s="255"/>
      <c r="RIL213" s="255"/>
      <c r="RIM213" s="255"/>
      <c r="RIN213" s="255"/>
      <c r="RIO213" s="255"/>
      <c r="RIP213" s="255"/>
      <c r="RIQ213" s="255"/>
      <c r="RIR213" s="255"/>
      <c r="RIS213" s="255"/>
      <c r="RIT213" s="255"/>
      <c r="RIU213" s="255"/>
      <c r="RIV213" s="255"/>
      <c r="RIW213" s="255"/>
      <c r="RIX213" s="255"/>
      <c r="RIY213" s="255"/>
      <c r="RIZ213" s="255"/>
      <c r="RJA213" s="255"/>
      <c r="RJB213" s="255"/>
      <c r="RJC213" s="255"/>
      <c r="RJD213" s="255"/>
      <c r="RJE213" s="255"/>
      <c r="RJF213" s="255"/>
      <c r="RJG213" s="255"/>
      <c r="RJH213" s="255"/>
      <c r="RJI213" s="255"/>
      <c r="RJJ213" s="255"/>
      <c r="RJK213" s="255"/>
      <c r="RJL213" s="255"/>
      <c r="RJM213" s="255"/>
      <c r="RJN213" s="255"/>
      <c r="RJO213" s="255"/>
      <c r="RJP213" s="255"/>
      <c r="RJQ213" s="255"/>
      <c r="RJR213" s="255"/>
      <c r="RJS213" s="255"/>
      <c r="RJT213" s="255"/>
      <c r="RJU213" s="255"/>
      <c r="RJV213" s="255"/>
      <c r="RJW213" s="255"/>
      <c r="RJX213" s="255"/>
      <c r="RJY213" s="255"/>
      <c r="RJZ213" s="255"/>
      <c r="RKA213" s="255"/>
      <c r="RKB213" s="255"/>
      <c r="RKC213" s="255"/>
      <c r="RKD213" s="255"/>
      <c r="RKE213" s="255"/>
      <c r="RKF213" s="255"/>
      <c r="RKG213" s="255"/>
      <c r="RKH213" s="255"/>
      <c r="RKI213" s="255"/>
      <c r="RKJ213" s="255"/>
      <c r="RKK213" s="255"/>
      <c r="RKL213" s="255"/>
      <c r="RKM213" s="255"/>
      <c r="RKN213" s="255"/>
      <c r="RKO213" s="255"/>
      <c r="RKP213" s="255"/>
      <c r="RKQ213" s="255"/>
      <c r="RKR213" s="255"/>
      <c r="RKS213" s="255"/>
      <c r="RKT213" s="255"/>
      <c r="RKU213" s="255"/>
      <c r="RKV213" s="255"/>
      <c r="RKW213" s="255"/>
      <c r="RKX213" s="255"/>
      <c r="RKY213" s="255"/>
      <c r="RKZ213" s="255"/>
      <c r="RLA213" s="255"/>
      <c r="RLB213" s="255"/>
      <c r="RLC213" s="255"/>
      <c r="RLD213" s="255"/>
      <c r="RLE213" s="255"/>
      <c r="RLF213" s="255"/>
      <c r="RLG213" s="255"/>
      <c r="RLH213" s="255"/>
      <c r="RLI213" s="255"/>
      <c r="RLJ213" s="255"/>
      <c r="RLK213" s="255"/>
      <c r="RLL213" s="255"/>
      <c r="RLM213" s="255"/>
      <c r="RLN213" s="255"/>
      <c r="RLO213" s="255"/>
      <c r="RLP213" s="255"/>
      <c r="RLQ213" s="255"/>
      <c r="RLR213" s="255"/>
      <c r="RLS213" s="255"/>
      <c r="RLT213" s="255"/>
      <c r="RLU213" s="255"/>
      <c r="RLV213" s="255"/>
      <c r="RLW213" s="255"/>
      <c r="RLX213" s="255"/>
      <c r="RLY213" s="255"/>
      <c r="RLZ213" s="255"/>
      <c r="RMA213" s="255"/>
      <c r="RMB213" s="255"/>
      <c r="RMC213" s="255"/>
      <c r="RMD213" s="255"/>
      <c r="RME213" s="255"/>
      <c r="RMF213" s="255"/>
      <c r="RMG213" s="255"/>
      <c r="RMH213" s="255"/>
      <c r="RMI213" s="255"/>
      <c r="RMJ213" s="255"/>
      <c r="RMK213" s="255"/>
      <c r="RML213" s="255"/>
      <c r="RMM213" s="255"/>
      <c r="RMN213" s="255"/>
      <c r="RMO213" s="255"/>
      <c r="RMP213" s="255"/>
      <c r="RMQ213" s="255"/>
      <c r="RMR213" s="255"/>
      <c r="RMS213" s="255"/>
      <c r="RMT213" s="255"/>
      <c r="RMU213" s="255"/>
      <c r="RMV213" s="255"/>
      <c r="RMW213" s="255"/>
      <c r="RMX213" s="255"/>
      <c r="RMY213" s="255"/>
      <c r="RMZ213" s="255"/>
      <c r="RNA213" s="255"/>
      <c r="RNB213" s="255"/>
      <c r="RNC213" s="255"/>
      <c r="RND213" s="255"/>
      <c r="RNE213" s="255"/>
      <c r="RNF213" s="255"/>
      <c r="RNG213" s="255"/>
      <c r="RNH213" s="255"/>
      <c r="RNI213" s="255"/>
      <c r="RNJ213" s="255"/>
      <c r="RNK213" s="255"/>
      <c r="RNL213" s="255"/>
      <c r="RNM213" s="255"/>
      <c r="RNN213" s="255"/>
      <c r="RNO213" s="255"/>
      <c r="RNP213" s="255"/>
      <c r="RNQ213" s="255"/>
      <c r="RNR213" s="255"/>
      <c r="RNS213" s="255"/>
      <c r="RNT213" s="255"/>
      <c r="RNU213" s="255"/>
      <c r="RNV213" s="255"/>
      <c r="RNW213" s="255"/>
      <c r="RNX213" s="255"/>
      <c r="RNY213" s="255"/>
      <c r="RNZ213" s="255"/>
      <c r="ROA213" s="255"/>
      <c r="ROB213" s="255"/>
      <c r="ROC213" s="255"/>
      <c r="ROD213" s="255"/>
      <c r="ROE213" s="255"/>
      <c r="ROF213" s="255"/>
      <c r="ROG213" s="255"/>
      <c r="ROH213" s="255"/>
      <c r="ROI213" s="255"/>
      <c r="ROJ213" s="255"/>
      <c r="ROK213" s="255"/>
      <c r="ROL213" s="255"/>
      <c r="ROM213" s="255"/>
      <c r="RON213" s="255"/>
      <c r="ROO213" s="255"/>
      <c r="ROP213" s="255"/>
      <c r="ROQ213" s="255"/>
      <c r="ROR213" s="255"/>
      <c r="ROS213" s="255"/>
      <c r="ROT213" s="255"/>
      <c r="ROU213" s="255"/>
      <c r="ROV213" s="255"/>
      <c r="ROW213" s="255"/>
      <c r="ROX213" s="255"/>
      <c r="ROY213" s="255"/>
      <c r="ROZ213" s="255"/>
      <c r="RPA213" s="255"/>
      <c r="RPB213" s="255"/>
      <c r="RPC213" s="255"/>
      <c r="RPD213" s="255"/>
      <c r="RPE213" s="255"/>
      <c r="RPF213" s="255"/>
      <c r="RPG213" s="255"/>
      <c r="RPH213" s="255"/>
      <c r="RPI213" s="255"/>
      <c r="RPJ213" s="255"/>
      <c r="RPK213" s="255"/>
      <c r="RPL213" s="255"/>
      <c r="RPM213" s="255"/>
      <c r="RPN213" s="255"/>
      <c r="RPO213" s="255"/>
      <c r="RPP213" s="255"/>
      <c r="RPQ213" s="255"/>
      <c r="RPR213" s="255"/>
      <c r="RPS213" s="255"/>
      <c r="RPT213" s="255"/>
      <c r="RPU213" s="255"/>
      <c r="RPV213" s="255"/>
      <c r="RPW213" s="255"/>
      <c r="RPX213" s="255"/>
      <c r="RPY213" s="255"/>
      <c r="RPZ213" s="255"/>
      <c r="RQA213" s="255"/>
      <c r="RQB213" s="255"/>
      <c r="RQC213" s="255"/>
      <c r="RQD213" s="255"/>
      <c r="RQE213" s="255"/>
      <c r="RQF213" s="255"/>
      <c r="RQG213" s="255"/>
      <c r="RQH213" s="255"/>
      <c r="RQI213" s="255"/>
      <c r="RQJ213" s="255"/>
      <c r="RQK213" s="255"/>
      <c r="RQL213" s="255"/>
      <c r="RQM213" s="255"/>
      <c r="RQN213" s="255"/>
      <c r="RQO213" s="255"/>
      <c r="RQP213" s="255"/>
      <c r="RQQ213" s="255"/>
      <c r="RQR213" s="255"/>
      <c r="RQS213" s="255"/>
      <c r="RQT213" s="255"/>
      <c r="RQU213" s="255"/>
      <c r="RQV213" s="255"/>
      <c r="RQW213" s="255"/>
      <c r="RQX213" s="255"/>
      <c r="RQY213" s="255"/>
      <c r="RQZ213" s="255"/>
      <c r="RRA213" s="255"/>
      <c r="RRB213" s="255"/>
      <c r="RRC213" s="255"/>
      <c r="RRD213" s="255"/>
      <c r="RRE213" s="255"/>
      <c r="RRF213" s="255"/>
      <c r="RRG213" s="255"/>
      <c r="RRH213" s="255"/>
      <c r="RRI213" s="255"/>
      <c r="RRJ213" s="255"/>
      <c r="RRK213" s="255"/>
      <c r="RRL213" s="255"/>
      <c r="RRM213" s="255"/>
      <c r="RRN213" s="255"/>
      <c r="RRO213" s="255"/>
      <c r="RRP213" s="255"/>
      <c r="RRQ213" s="255"/>
      <c r="RRR213" s="255"/>
      <c r="RRS213" s="255"/>
      <c r="RRT213" s="255"/>
      <c r="RRU213" s="255"/>
      <c r="RRV213" s="255"/>
      <c r="RRW213" s="255"/>
      <c r="RRX213" s="255"/>
      <c r="RRY213" s="255"/>
      <c r="RRZ213" s="255"/>
      <c r="RSA213" s="255"/>
      <c r="RSB213" s="255"/>
      <c r="RSC213" s="255"/>
      <c r="RSD213" s="255"/>
      <c r="RSE213" s="255"/>
      <c r="RSF213" s="255"/>
      <c r="RSG213" s="255"/>
      <c r="RSH213" s="255"/>
      <c r="RSI213" s="255"/>
      <c r="RSJ213" s="255"/>
      <c r="RSK213" s="255"/>
      <c r="RSL213" s="255"/>
      <c r="RSM213" s="255"/>
      <c r="RSN213" s="255"/>
      <c r="RSO213" s="255"/>
      <c r="RSP213" s="255"/>
      <c r="RSQ213" s="255"/>
      <c r="RSR213" s="255"/>
      <c r="RSS213" s="255"/>
      <c r="RST213" s="255"/>
      <c r="RSU213" s="255"/>
      <c r="RSV213" s="255"/>
      <c r="RSW213" s="255"/>
      <c r="RSX213" s="255"/>
      <c r="RSY213" s="255"/>
      <c r="RSZ213" s="255"/>
      <c r="RTA213" s="255"/>
      <c r="RTB213" s="255"/>
      <c r="RTC213" s="255"/>
      <c r="RTD213" s="255"/>
      <c r="RTE213" s="255"/>
      <c r="RTF213" s="255"/>
      <c r="RTG213" s="255"/>
      <c r="RTH213" s="255"/>
      <c r="RTI213" s="255"/>
      <c r="RTJ213" s="255"/>
      <c r="RTK213" s="255"/>
      <c r="RTL213" s="255"/>
      <c r="RTM213" s="255"/>
      <c r="RTN213" s="255"/>
      <c r="RTO213" s="255"/>
      <c r="RTP213" s="255"/>
      <c r="RTQ213" s="255"/>
      <c r="RTR213" s="255"/>
      <c r="RTS213" s="255"/>
      <c r="RTT213" s="255"/>
      <c r="RTU213" s="255"/>
      <c r="RTV213" s="255"/>
      <c r="RTW213" s="255"/>
      <c r="RTX213" s="255"/>
      <c r="RTY213" s="255"/>
      <c r="RTZ213" s="255"/>
      <c r="RUA213" s="255"/>
      <c r="RUB213" s="255"/>
      <c r="RUC213" s="255"/>
      <c r="RUD213" s="255"/>
      <c r="RUE213" s="255"/>
      <c r="RUF213" s="255"/>
      <c r="RUG213" s="255"/>
      <c r="RUH213" s="255"/>
      <c r="RUI213" s="255"/>
      <c r="RUJ213" s="255"/>
      <c r="RUK213" s="255"/>
      <c r="RUL213" s="255"/>
      <c r="RUM213" s="255"/>
      <c r="RUN213" s="255"/>
      <c r="RUO213" s="255"/>
      <c r="RUP213" s="255"/>
      <c r="RUQ213" s="255"/>
      <c r="RUR213" s="255"/>
      <c r="RUS213" s="255"/>
      <c r="RUT213" s="255"/>
      <c r="RUU213" s="255"/>
      <c r="RUV213" s="255"/>
      <c r="RUW213" s="255"/>
      <c r="RUX213" s="255"/>
      <c r="RUY213" s="255"/>
      <c r="RUZ213" s="255"/>
      <c r="RVA213" s="255"/>
      <c r="RVB213" s="255"/>
      <c r="RVC213" s="255"/>
      <c r="RVD213" s="255"/>
      <c r="RVE213" s="255"/>
      <c r="RVF213" s="255"/>
      <c r="RVG213" s="255"/>
      <c r="RVH213" s="255"/>
      <c r="RVI213" s="255"/>
      <c r="RVJ213" s="255"/>
      <c r="RVK213" s="255"/>
      <c r="RVL213" s="255"/>
      <c r="RVM213" s="255"/>
      <c r="RVN213" s="255"/>
      <c r="RVO213" s="255"/>
      <c r="RVP213" s="255"/>
      <c r="RVQ213" s="255"/>
      <c r="RVR213" s="255"/>
      <c r="RVS213" s="255"/>
      <c r="RVT213" s="255"/>
      <c r="RVU213" s="255"/>
      <c r="RVV213" s="255"/>
      <c r="RVW213" s="255"/>
      <c r="RVX213" s="255"/>
      <c r="RVY213" s="255"/>
      <c r="RVZ213" s="255"/>
      <c r="RWA213" s="255"/>
      <c r="RWB213" s="255"/>
      <c r="RWC213" s="255"/>
      <c r="RWD213" s="255"/>
      <c r="RWE213" s="255"/>
      <c r="RWF213" s="255"/>
      <c r="RWG213" s="255"/>
      <c r="RWH213" s="255"/>
      <c r="RWI213" s="255"/>
      <c r="RWJ213" s="255"/>
      <c r="RWK213" s="255"/>
      <c r="RWL213" s="255"/>
      <c r="RWM213" s="255"/>
      <c r="RWN213" s="255"/>
      <c r="RWO213" s="255"/>
      <c r="RWP213" s="255"/>
      <c r="RWQ213" s="255"/>
      <c r="RWR213" s="255"/>
      <c r="RWS213" s="255"/>
      <c r="RWT213" s="255"/>
      <c r="RWU213" s="255"/>
      <c r="RWV213" s="255"/>
      <c r="RWW213" s="255"/>
      <c r="RWX213" s="255"/>
      <c r="RWY213" s="255"/>
      <c r="RWZ213" s="255"/>
      <c r="RXA213" s="255"/>
      <c r="RXB213" s="255"/>
      <c r="RXC213" s="255"/>
      <c r="RXD213" s="255"/>
      <c r="RXE213" s="255"/>
      <c r="RXF213" s="255"/>
      <c r="RXG213" s="255"/>
      <c r="RXH213" s="255"/>
      <c r="RXI213" s="255"/>
      <c r="RXJ213" s="255"/>
      <c r="RXK213" s="255"/>
      <c r="RXL213" s="255"/>
      <c r="RXM213" s="255"/>
      <c r="RXN213" s="255"/>
      <c r="RXO213" s="255"/>
      <c r="RXP213" s="255"/>
      <c r="RXQ213" s="255"/>
      <c r="RXR213" s="255"/>
      <c r="RXS213" s="255"/>
      <c r="RXT213" s="255"/>
      <c r="RXU213" s="255"/>
      <c r="RXV213" s="255"/>
      <c r="RXW213" s="255"/>
      <c r="RXX213" s="255"/>
      <c r="RXY213" s="255"/>
      <c r="RXZ213" s="255"/>
      <c r="RYA213" s="255"/>
      <c r="RYB213" s="255"/>
      <c r="RYC213" s="255"/>
      <c r="RYD213" s="255"/>
      <c r="RYE213" s="255"/>
      <c r="RYF213" s="255"/>
      <c r="RYG213" s="255"/>
      <c r="RYH213" s="255"/>
      <c r="RYI213" s="255"/>
      <c r="RYJ213" s="255"/>
      <c r="RYK213" s="255"/>
      <c r="RYL213" s="255"/>
      <c r="RYM213" s="255"/>
      <c r="RYN213" s="255"/>
      <c r="RYO213" s="255"/>
      <c r="RYP213" s="255"/>
      <c r="RYQ213" s="255"/>
      <c r="RYR213" s="255"/>
      <c r="RYS213" s="255"/>
      <c r="RYT213" s="255"/>
      <c r="RYU213" s="255"/>
      <c r="RYV213" s="255"/>
      <c r="RYW213" s="255"/>
      <c r="RYX213" s="255"/>
      <c r="RYY213" s="255"/>
      <c r="RYZ213" s="255"/>
      <c r="RZA213" s="255"/>
      <c r="RZB213" s="255"/>
      <c r="RZC213" s="255"/>
      <c r="RZD213" s="255"/>
      <c r="RZE213" s="255"/>
      <c r="RZF213" s="255"/>
      <c r="RZG213" s="255"/>
      <c r="RZH213" s="255"/>
      <c r="RZI213" s="255"/>
      <c r="RZJ213" s="255"/>
      <c r="RZK213" s="255"/>
      <c r="RZL213" s="255"/>
      <c r="RZM213" s="255"/>
      <c r="RZN213" s="255"/>
      <c r="RZO213" s="255"/>
      <c r="RZP213" s="255"/>
      <c r="RZQ213" s="255"/>
      <c r="RZR213" s="255"/>
      <c r="RZS213" s="255"/>
      <c r="RZT213" s="255"/>
      <c r="RZU213" s="255"/>
      <c r="RZV213" s="255"/>
      <c r="RZW213" s="255"/>
      <c r="RZX213" s="255"/>
      <c r="RZY213" s="255"/>
      <c r="RZZ213" s="255"/>
      <c r="SAA213" s="255"/>
      <c r="SAB213" s="255"/>
      <c r="SAC213" s="255"/>
      <c r="SAD213" s="255"/>
      <c r="SAE213" s="255"/>
      <c r="SAF213" s="255"/>
      <c r="SAG213" s="255"/>
      <c r="SAH213" s="255"/>
      <c r="SAI213" s="255"/>
      <c r="SAJ213" s="255"/>
      <c r="SAK213" s="255"/>
      <c r="SAL213" s="255"/>
      <c r="SAM213" s="255"/>
      <c r="SAN213" s="255"/>
      <c r="SAO213" s="255"/>
      <c r="SAP213" s="255"/>
      <c r="SAQ213" s="255"/>
      <c r="SAR213" s="255"/>
      <c r="SAS213" s="255"/>
      <c r="SAT213" s="255"/>
      <c r="SAU213" s="255"/>
      <c r="SAV213" s="255"/>
      <c r="SAW213" s="255"/>
      <c r="SAX213" s="255"/>
      <c r="SAY213" s="255"/>
      <c r="SAZ213" s="255"/>
      <c r="SBA213" s="255"/>
      <c r="SBB213" s="255"/>
      <c r="SBC213" s="255"/>
      <c r="SBD213" s="255"/>
      <c r="SBE213" s="255"/>
      <c r="SBF213" s="255"/>
      <c r="SBG213" s="255"/>
      <c r="SBH213" s="255"/>
      <c r="SBI213" s="255"/>
      <c r="SBJ213" s="255"/>
      <c r="SBK213" s="255"/>
      <c r="SBL213" s="255"/>
      <c r="SBM213" s="255"/>
      <c r="SBN213" s="255"/>
      <c r="SBO213" s="255"/>
      <c r="SBP213" s="255"/>
      <c r="SBQ213" s="255"/>
      <c r="SBR213" s="255"/>
      <c r="SBS213" s="255"/>
      <c r="SBT213" s="255"/>
      <c r="SBU213" s="255"/>
      <c r="SBV213" s="255"/>
      <c r="SBW213" s="255"/>
      <c r="SBX213" s="255"/>
      <c r="SBY213" s="255"/>
      <c r="SBZ213" s="255"/>
      <c r="SCA213" s="255"/>
      <c r="SCB213" s="255"/>
      <c r="SCC213" s="255"/>
      <c r="SCD213" s="255"/>
      <c r="SCE213" s="255"/>
      <c r="SCF213" s="255"/>
      <c r="SCG213" s="255"/>
      <c r="SCH213" s="255"/>
      <c r="SCI213" s="255"/>
      <c r="SCJ213" s="255"/>
      <c r="SCK213" s="255"/>
      <c r="SCL213" s="255"/>
      <c r="SCM213" s="255"/>
      <c r="SCN213" s="255"/>
      <c r="SCO213" s="255"/>
      <c r="SCP213" s="255"/>
      <c r="SCQ213" s="255"/>
      <c r="SCR213" s="255"/>
      <c r="SCS213" s="255"/>
      <c r="SCT213" s="255"/>
      <c r="SCU213" s="255"/>
      <c r="SCV213" s="255"/>
      <c r="SCW213" s="255"/>
      <c r="SCX213" s="255"/>
      <c r="SCY213" s="255"/>
      <c r="SCZ213" s="255"/>
      <c r="SDA213" s="255"/>
      <c r="SDB213" s="255"/>
      <c r="SDC213" s="255"/>
      <c r="SDD213" s="255"/>
      <c r="SDE213" s="255"/>
      <c r="SDF213" s="255"/>
      <c r="SDG213" s="255"/>
      <c r="SDH213" s="255"/>
      <c r="SDI213" s="255"/>
      <c r="SDJ213" s="255"/>
      <c r="SDK213" s="255"/>
      <c r="SDL213" s="255"/>
      <c r="SDM213" s="255"/>
      <c r="SDN213" s="255"/>
      <c r="SDO213" s="255"/>
      <c r="SDP213" s="255"/>
      <c r="SDQ213" s="255"/>
      <c r="SDR213" s="255"/>
      <c r="SDS213" s="255"/>
      <c r="SDT213" s="255"/>
      <c r="SDU213" s="255"/>
      <c r="SDV213" s="255"/>
      <c r="SDW213" s="255"/>
      <c r="SDX213" s="255"/>
      <c r="SDY213" s="255"/>
      <c r="SDZ213" s="255"/>
      <c r="SEA213" s="255"/>
      <c r="SEB213" s="255"/>
      <c r="SEC213" s="255"/>
      <c r="SED213" s="255"/>
      <c r="SEE213" s="255"/>
      <c r="SEF213" s="255"/>
      <c r="SEG213" s="255"/>
      <c r="SEH213" s="255"/>
      <c r="SEI213" s="255"/>
      <c r="SEJ213" s="255"/>
      <c r="SEK213" s="255"/>
      <c r="SEL213" s="255"/>
      <c r="SEM213" s="255"/>
      <c r="SEN213" s="255"/>
      <c r="SEO213" s="255"/>
      <c r="SEP213" s="255"/>
      <c r="SEQ213" s="255"/>
      <c r="SER213" s="255"/>
      <c r="SES213" s="255"/>
      <c r="SET213" s="255"/>
      <c r="SEU213" s="255"/>
      <c r="SEV213" s="255"/>
      <c r="SEW213" s="255"/>
      <c r="SEX213" s="255"/>
      <c r="SEY213" s="255"/>
      <c r="SEZ213" s="255"/>
      <c r="SFA213" s="255"/>
      <c r="SFB213" s="255"/>
      <c r="SFC213" s="255"/>
      <c r="SFD213" s="255"/>
      <c r="SFE213" s="255"/>
      <c r="SFF213" s="255"/>
      <c r="SFG213" s="255"/>
      <c r="SFH213" s="255"/>
      <c r="SFI213" s="255"/>
      <c r="SFJ213" s="255"/>
      <c r="SFK213" s="255"/>
      <c r="SFL213" s="255"/>
      <c r="SFM213" s="255"/>
      <c r="SFN213" s="255"/>
      <c r="SFO213" s="255"/>
      <c r="SFP213" s="255"/>
      <c r="SFQ213" s="255"/>
      <c r="SFR213" s="255"/>
      <c r="SFS213" s="255"/>
      <c r="SFT213" s="255"/>
      <c r="SFU213" s="255"/>
      <c r="SFV213" s="255"/>
      <c r="SFW213" s="255"/>
      <c r="SFX213" s="255"/>
      <c r="SFY213" s="255"/>
      <c r="SFZ213" s="255"/>
      <c r="SGA213" s="255"/>
      <c r="SGB213" s="255"/>
      <c r="SGC213" s="255"/>
      <c r="SGD213" s="255"/>
      <c r="SGE213" s="255"/>
      <c r="SGF213" s="255"/>
      <c r="SGG213" s="255"/>
      <c r="SGH213" s="255"/>
      <c r="SGI213" s="255"/>
      <c r="SGJ213" s="255"/>
      <c r="SGK213" s="255"/>
      <c r="SGL213" s="255"/>
      <c r="SGM213" s="255"/>
      <c r="SGN213" s="255"/>
      <c r="SGO213" s="255"/>
      <c r="SGP213" s="255"/>
      <c r="SGQ213" s="255"/>
      <c r="SGR213" s="255"/>
      <c r="SGS213" s="255"/>
      <c r="SGT213" s="255"/>
      <c r="SGU213" s="255"/>
      <c r="SGV213" s="255"/>
      <c r="SGW213" s="255"/>
      <c r="SGX213" s="255"/>
      <c r="SGY213" s="255"/>
      <c r="SGZ213" s="255"/>
      <c r="SHA213" s="255"/>
      <c r="SHB213" s="255"/>
      <c r="SHC213" s="255"/>
      <c r="SHD213" s="255"/>
      <c r="SHE213" s="255"/>
      <c r="SHF213" s="255"/>
      <c r="SHG213" s="255"/>
      <c r="SHH213" s="255"/>
      <c r="SHI213" s="255"/>
      <c r="SHJ213" s="255"/>
      <c r="SHK213" s="255"/>
      <c r="SHL213" s="255"/>
      <c r="SHM213" s="255"/>
      <c r="SHN213" s="255"/>
      <c r="SHO213" s="255"/>
      <c r="SHP213" s="255"/>
      <c r="SHQ213" s="255"/>
      <c r="SHR213" s="255"/>
      <c r="SHS213" s="255"/>
      <c r="SHT213" s="255"/>
      <c r="SHU213" s="255"/>
      <c r="SHV213" s="255"/>
      <c r="SHW213" s="255"/>
      <c r="SHX213" s="255"/>
      <c r="SHY213" s="255"/>
      <c r="SHZ213" s="255"/>
      <c r="SIA213" s="255"/>
      <c r="SIB213" s="255"/>
      <c r="SIC213" s="255"/>
      <c r="SID213" s="255"/>
      <c r="SIE213" s="255"/>
      <c r="SIF213" s="255"/>
      <c r="SIG213" s="255"/>
      <c r="SIH213" s="255"/>
      <c r="SII213" s="255"/>
      <c r="SIJ213" s="255"/>
      <c r="SIK213" s="255"/>
      <c r="SIL213" s="255"/>
      <c r="SIM213" s="255"/>
      <c r="SIN213" s="255"/>
      <c r="SIO213" s="255"/>
      <c r="SIP213" s="255"/>
      <c r="SIQ213" s="255"/>
      <c r="SIR213" s="255"/>
      <c r="SIS213" s="255"/>
      <c r="SIT213" s="255"/>
      <c r="SIU213" s="255"/>
      <c r="SIV213" s="255"/>
      <c r="SIW213" s="255"/>
      <c r="SIX213" s="255"/>
      <c r="SIY213" s="255"/>
      <c r="SIZ213" s="255"/>
      <c r="SJA213" s="255"/>
      <c r="SJB213" s="255"/>
      <c r="SJC213" s="255"/>
      <c r="SJD213" s="255"/>
      <c r="SJE213" s="255"/>
      <c r="SJF213" s="255"/>
      <c r="SJG213" s="255"/>
      <c r="SJH213" s="255"/>
      <c r="SJI213" s="255"/>
      <c r="SJJ213" s="255"/>
      <c r="SJK213" s="255"/>
      <c r="SJL213" s="255"/>
      <c r="SJM213" s="255"/>
      <c r="SJN213" s="255"/>
      <c r="SJO213" s="255"/>
      <c r="SJP213" s="255"/>
      <c r="SJQ213" s="255"/>
      <c r="SJR213" s="255"/>
      <c r="SJS213" s="255"/>
      <c r="SJT213" s="255"/>
      <c r="SJU213" s="255"/>
      <c r="SJV213" s="255"/>
      <c r="SJW213" s="255"/>
      <c r="SJX213" s="255"/>
      <c r="SJY213" s="255"/>
      <c r="SJZ213" s="255"/>
      <c r="SKA213" s="255"/>
      <c r="SKB213" s="255"/>
      <c r="SKC213" s="255"/>
      <c r="SKD213" s="255"/>
      <c r="SKE213" s="255"/>
      <c r="SKF213" s="255"/>
      <c r="SKG213" s="255"/>
      <c r="SKH213" s="255"/>
      <c r="SKI213" s="255"/>
      <c r="SKJ213" s="255"/>
      <c r="SKK213" s="255"/>
      <c r="SKL213" s="255"/>
      <c r="SKM213" s="255"/>
      <c r="SKN213" s="255"/>
      <c r="SKO213" s="255"/>
      <c r="SKP213" s="255"/>
      <c r="SKQ213" s="255"/>
      <c r="SKR213" s="255"/>
      <c r="SKS213" s="255"/>
      <c r="SKT213" s="255"/>
      <c r="SKU213" s="255"/>
      <c r="SKV213" s="255"/>
      <c r="SKW213" s="255"/>
      <c r="SKX213" s="255"/>
      <c r="SKY213" s="255"/>
      <c r="SKZ213" s="255"/>
      <c r="SLA213" s="255"/>
      <c r="SLB213" s="255"/>
      <c r="SLC213" s="255"/>
      <c r="SLD213" s="255"/>
      <c r="SLE213" s="255"/>
      <c r="SLF213" s="255"/>
      <c r="SLG213" s="255"/>
      <c r="SLH213" s="255"/>
      <c r="SLI213" s="255"/>
      <c r="SLJ213" s="255"/>
      <c r="SLK213" s="255"/>
      <c r="SLL213" s="255"/>
      <c r="SLM213" s="255"/>
      <c r="SLN213" s="255"/>
      <c r="SLO213" s="255"/>
      <c r="SLP213" s="255"/>
      <c r="SLQ213" s="255"/>
      <c r="SLR213" s="255"/>
      <c r="SLS213" s="255"/>
      <c r="SLT213" s="255"/>
      <c r="SLU213" s="255"/>
      <c r="SLV213" s="255"/>
      <c r="SLW213" s="255"/>
      <c r="SLX213" s="255"/>
      <c r="SLY213" s="255"/>
      <c r="SLZ213" s="255"/>
      <c r="SMA213" s="255"/>
      <c r="SMB213" s="255"/>
      <c r="SMC213" s="255"/>
      <c r="SMD213" s="255"/>
      <c r="SME213" s="255"/>
      <c r="SMF213" s="255"/>
      <c r="SMG213" s="255"/>
      <c r="SMH213" s="255"/>
      <c r="SMI213" s="255"/>
      <c r="SMJ213" s="255"/>
      <c r="SMK213" s="255"/>
      <c r="SML213" s="255"/>
      <c r="SMM213" s="255"/>
      <c r="SMN213" s="255"/>
      <c r="SMO213" s="255"/>
      <c r="SMP213" s="255"/>
      <c r="SMQ213" s="255"/>
      <c r="SMR213" s="255"/>
      <c r="SMS213" s="255"/>
      <c r="SMT213" s="255"/>
      <c r="SMU213" s="255"/>
      <c r="SMV213" s="255"/>
      <c r="SMW213" s="255"/>
      <c r="SMX213" s="255"/>
      <c r="SMY213" s="255"/>
      <c r="SMZ213" s="255"/>
      <c r="SNA213" s="255"/>
      <c r="SNB213" s="255"/>
      <c r="SNC213" s="255"/>
      <c r="SND213" s="255"/>
      <c r="SNE213" s="255"/>
      <c r="SNF213" s="255"/>
      <c r="SNG213" s="255"/>
      <c r="SNH213" s="255"/>
      <c r="SNI213" s="255"/>
      <c r="SNJ213" s="255"/>
      <c r="SNK213" s="255"/>
      <c r="SNL213" s="255"/>
      <c r="SNM213" s="255"/>
      <c r="SNN213" s="255"/>
      <c r="SNO213" s="255"/>
      <c r="SNP213" s="255"/>
      <c r="SNQ213" s="255"/>
      <c r="SNR213" s="255"/>
      <c r="SNS213" s="255"/>
      <c r="SNT213" s="255"/>
      <c r="SNU213" s="255"/>
      <c r="SNV213" s="255"/>
      <c r="SNW213" s="255"/>
      <c r="SNX213" s="255"/>
      <c r="SNY213" s="255"/>
      <c r="SNZ213" s="255"/>
      <c r="SOA213" s="255"/>
      <c r="SOB213" s="255"/>
      <c r="SOC213" s="255"/>
      <c r="SOD213" s="255"/>
      <c r="SOE213" s="255"/>
      <c r="SOF213" s="255"/>
      <c r="SOG213" s="255"/>
      <c r="SOH213" s="255"/>
      <c r="SOI213" s="255"/>
      <c r="SOJ213" s="255"/>
      <c r="SOK213" s="255"/>
      <c r="SOL213" s="255"/>
      <c r="SOM213" s="255"/>
      <c r="SON213" s="255"/>
      <c r="SOO213" s="255"/>
      <c r="SOP213" s="255"/>
      <c r="SOQ213" s="255"/>
      <c r="SOR213" s="255"/>
      <c r="SOS213" s="255"/>
      <c r="SOT213" s="255"/>
      <c r="SOU213" s="255"/>
      <c r="SOV213" s="255"/>
      <c r="SOW213" s="255"/>
      <c r="SOX213" s="255"/>
      <c r="SOY213" s="255"/>
      <c r="SOZ213" s="255"/>
      <c r="SPA213" s="255"/>
      <c r="SPB213" s="255"/>
      <c r="SPC213" s="255"/>
      <c r="SPD213" s="255"/>
      <c r="SPE213" s="255"/>
      <c r="SPF213" s="255"/>
      <c r="SPG213" s="255"/>
      <c r="SPH213" s="255"/>
      <c r="SPI213" s="255"/>
      <c r="SPJ213" s="255"/>
      <c r="SPK213" s="255"/>
      <c r="SPL213" s="255"/>
      <c r="SPM213" s="255"/>
      <c r="SPN213" s="255"/>
      <c r="SPO213" s="255"/>
      <c r="SPP213" s="255"/>
      <c r="SPQ213" s="255"/>
      <c r="SPR213" s="255"/>
      <c r="SPS213" s="255"/>
      <c r="SPT213" s="255"/>
      <c r="SPU213" s="255"/>
      <c r="SPV213" s="255"/>
      <c r="SPW213" s="255"/>
      <c r="SPX213" s="255"/>
      <c r="SPY213" s="255"/>
      <c r="SPZ213" s="255"/>
      <c r="SQA213" s="255"/>
      <c r="SQB213" s="255"/>
      <c r="SQC213" s="255"/>
      <c r="SQD213" s="255"/>
      <c r="SQE213" s="255"/>
      <c r="SQF213" s="255"/>
      <c r="SQG213" s="255"/>
      <c r="SQH213" s="255"/>
      <c r="SQI213" s="255"/>
      <c r="SQJ213" s="255"/>
      <c r="SQK213" s="255"/>
      <c r="SQL213" s="255"/>
      <c r="SQM213" s="255"/>
      <c r="SQN213" s="255"/>
      <c r="SQO213" s="255"/>
      <c r="SQP213" s="255"/>
      <c r="SQQ213" s="255"/>
      <c r="SQR213" s="255"/>
      <c r="SQS213" s="255"/>
      <c r="SQT213" s="255"/>
      <c r="SQU213" s="255"/>
      <c r="SQV213" s="255"/>
      <c r="SQW213" s="255"/>
      <c r="SQX213" s="255"/>
      <c r="SQY213" s="255"/>
      <c r="SQZ213" s="255"/>
      <c r="SRA213" s="255"/>
      <c r="SRB213" s="255"/>
      <c r="SRC213" s="255"/>
      <c r="SRD213" s="255"/>
      <c r="SRE213" s="255"/>
      <c r="SRF213" s="255"/>
      <c r="SRG213" s="255"/>
      <c r="SRH213" s="255"/>
      <c r="SRI213" s="255"/>
      <c r="SRJ213" s="255"/>
      <c r="SRK213" s="255"/>
      <c r="SRL213" s="255"/>
      <c r="SRM213" s="255"/>
      <c r="SRN213" s="255"/>
      <c r="SRO213" s="255"/>
      <c r="SRP213" s="255"/>
      <c r="SRQ213" s="255"/>
      <c r="SRR213" s="255"/>
      <c r="SRS213" s="255"/>
      <c r="SRT213" s="255"/>
      <c r="SRU213" s="255"/>
      <c r="SRV213" s="255"/>
      <c r="SRW213" s="255"/>
      <c r="SRX213" s="255"/>
      <c r="SRY213" s="255"/>
      <c r="SRZ213" s="255"/>
      <c r="SSA213" s="255"/>
      <c r="SSB213" s="255"/>
      <c r="SSC213" s="255"/>
      <c r="SSD213" s="255"/>
      <c r="SSE213" s="255"/>
      <c r="SSF213" s="255"/>
      <c r="SSG213" s="255"/>
      <c r="SSH213" s="255"/>
      <c r="SSI213" s="255"/>
      <c r="SSJ213" s="255"/>
      <c r="SSK213" s="255"/>
      <c r="SSL213" s="255"/>
      <c r="SSM213" s="255"/>
      <c r="SSN213" s="255"/>
      <c r="SSO213" s="255"/>
      <c r="SSP213" s="255"/>
      <c r="SSQ213" s="255"/>
      <c r="SSR213" s="255"/>
      <c r="SSS213" s="255"/>
      <c r="SST213" s="255"/>
      <c r="SSU213" s="255"/>
      <c r="SSV213" s="255"/>
      <c r="SSW213" s="255"/>
      <c r="SSX213" s="255"/>
      <c r="SSY213" s="255"/>
      <c r="SSZ213" s="255"/>
      <c r="STA213" s="255"/>
      <c r="STB213" s="255"/>
      <c r="STC213" s="255"/>
      <c r="STD213" s="255"/>
      <c r="STE213" s="255"/>
      <c r="STF213" s="255"/>
      <c r="STG213" s="255"/>
      <c r="STH213" s="255"/>
      <c r="STI213" s="255"/>
      <c r="STJ213" s="255"/>
      <c r="STK213" s="255"/>
      <c r="STL213" s="255"/>
      <c r="STM213" s="255"/>
      <c r="STN213" s="255"/>
      <c r="STO213" s="255"/>
      <c r="STP213" s="255"/>
      <c r="STQ213" s="255"/>
      <c r="STR213" s="255"/>
      <c r="STS213" s="255"/>
      <c r="STT213" s="255"/>
      <c r="STU213" s="255"/>
      <c r="STV213" s="255"/>
      <c r="STW213" s="255"/>
      <c r="STX213" s="255"/>
      <c r="STY213" s="255"/>
      <c r="STZ213" s="255"/>
      <c r="SUA213" s="255"/>
      <c r="SUB213" s="255"/>
      <c r="SUC213" s="255"/>
      <c r="SUD213" s="255"/>
      <c r="SUE213" s="255"/>
      <c r="SUF213" s="255"/>
      <c r="SUG213" s="255"/>
      <c r="SUH213" s="255"/>
      <c r="SUI213" s="255"/>
      <c r="SUJ213" s="255"/>
      <c r="SUK213" s="255"/>
      <c r="SUL213" s="255"/>
      <c r="SUM213" s="255"/>
      <c r="SUN213" s="255"/>
      <c r="SUO213" s="255"/>
      <c r="SUP213" s="255"/>
      <c r="SUQ213" s="255"/>
      <c r="SUR213" s="255"/>
      <c r="SUS213" s="255"/>
      <c r="SUT213" s="255"/>
      <c r="SUU213" s="255"/>
      <c r="SUV213" s="255"/>
      <c r="SUW213" s="255"/>
      <c r="SUX213" s="255"/>
      <c r="SUY213" s="255"/>
      <c r="SUZ213" s="255"/>
      <c r="SVA213" s="255"/>
      <c r="SVB213" s="255"/>
      <c r="SVC213" s="255"/>
      <c r="SVD213" s="255"/>
      <c r="SVE213" s="255"/>
      <c r="SVF213" s="255"/>
      <c r="SVG213" s="255"/>
      <c r="SVH213" s="255"/>
      <c r="SVI213" s="255"/>
      <c r="SVJ213" s="255"/>
      <c r="SVK213" s="255"/>
      <c r="SVL213" s="255"/>
      <c r="SVM213" s="255"/>
      <c r="SVN213" s="255"/>
      <c r="SVO213" s="255"/>
      <c r="SVP213" s="255"/>
      <c r="SVQ213" s="255"/>
      <c r="SVR213" s="255"/>
      <c r="SVS213" s="255"/>
      <c r="SVT213" s="255"/>
      <c r="SVU213" s="255"/>
      <c r="SVV213" s="255"/>
      <c r="SVW213" s="255"/>
      <c r="SVX213" s="255"/>
      <c r="SVY213" s="255"/>
      <c r="SVZ213" s="255"/>
      <c r="SWA213" s="255"/>
      <c r="SWB213" s="255"/>
      <c r="SWC213" s="255"/>
      <c r="SWD213" s="255"/>
      <c r="SWE213" s="255"/>
      <c r="SWF213" s="255"/>
      <c r="SWG213" s="255"/>
      <c r="SWH213" s="255"/>
      <c r="SWI213" s="255"/>
      <c r="SWJ213" s="255"/>
      <c r="SWK213" s="255"/>
      <c r="SWL213" s="255"/>
      <c r="SWM213" s="255"/>
      <c r="SWN213" s="255"/>
      <c r="SWO213" s="255"/>
      <c r="SWP213" s="255"/>
      <c r="SWQ213" s="255"/>
      <c r="SWR213" s="255"/>
      <c r="SWS213" s="255"/>
      <c r="SWT213" s="255"/>
      <c r="SWU213" s="255"/>
      <c r="SWV213" s="255"/>
      <c r="SWW213" s="255"/>
      <c r="SWX213" s="255"/>
      <c r="SWY213" s="255"/>
      <c r="SWZ213" s="255"/>
      <c r="SXA213" s="255"/>
      <c r="SXB213" s="255"/>
      <c r="SXC213" s="255"/>
      <c r="SXD213" s="255"/>
      <c r="SXE213" s="255"/>
      <c r="SXF213" s="255"/>
      <c r="SXG213" s="255"/>
      <c r="SXH213" s="255"/>
      <c r="SXI213" s="255"/>
      <c r="SXJ213" s="255"/>
      <c r="SXK213" s="255"/>
      <c r="SXL213" s="255"/>
      <c r="SXM213" s="255"/>
      <c r="SXN213" s="255"/>
      <c r="SXO213" s="255"/>
      <c r="SXP213" s="255"/>
      <c r="SXQ213" s="255"/>
      <c r="SXR213" s="255"/>
      <c r="SXS213" s="255"/>
      <c r="SXT213" s="255"/>
      <c r="SXU213" s="255"/>
      <c r="SXV213" s="255"/>
      <c r="SXW213" s="255"/>
      <c r="SXX213" s="255"/>
      <c r="SXY213" s="255"/>
      <c r="SXZ213" s="255"/>
      <c r="SYA213" s="255"/>
      <c r="SYB213" s="255"/>
      <c r="SYC213" s="255"/>
      <c r="SYD213" s="255"/>
      <c r="SYE213" s="255"/>
      <c r="SYF213" s="255"/>
      <c r="SYG213" s="255"/>
      <c r="SYH213" s="255"/>
      <c r="SYI213" s="255"/>
      <c r="SYJ213" s="255"/>
      <c r="SYK213" s="255"/>
      <c r="SYL213" s="255"/>
      <c r="SYM213" s="255"/>
      <c r="SYN213" s="255"/>
      <c r="SYO213" s="255"/>
      <c r="SYP213" s="255"/>
      <c r="SYQ213" s="255"/>
      <c r="SYR213" s="255"/>
      <c r="SYS213" s="255"/>
      <c r="SYT213" s="255"/>
      <c r="SYU213" s="255"/>
      <c r="SYV213" s="255"/>
      <c r="SYW213" s="255"/>
      <c r="SYX213" s="255"/>
      <c r="SYY213" s="255"/>
      <c r="SYZ213" s="255"/>
      <c r="SZA213" s="255"/>
      <c r="SZB213" s="255"/>
      <c r="SZC213" s="255"/>
      <c r="SZD213" s="255"/>
      <c r="SZE213" s="255"/>
      <c r="SZF213" s="255"/>
      <c r="SZG213" s="255"/>
      <c r="SZH213" s="255"/>
      <c r="SZI213" s="255"/>
      <c r="SZJ213" s="255"/>
      <c r="SZK213" s="255"/>
      <c r="SZL213" s="255"/>
      <c r="SZM213" s="255"/>
      <c r="SZN213" s="255"/>
      <c r="SZO213" s="255"/>
      <c r="SZP213" s="255"/>
      <c r="SZQ213" s="255"/>
      <c r="SZR213" s="255"/>
      <c r="SZS213" s="255"/>
      <c r="SZT213" s="255"/>
      <c r="SZU213" s="255"/>
      <c r="SZV213" s="255"/>
      <c r="SZW213" s="255"/>
      <c r="SZX213" s="255"/>
      <c r="SZY213" s="255"/>
      <c r="SZZ213" s="255"/>
      <c r="TAA213" s="255"/>
      <c r="TAB213" s="255"/>
      <c r="TAC213" s="255"/>
      <c r="TAD213" s="255"/>
      <c r="TAE213" s="255"/>
      <c r="TAF213" s="255"/>
      <c r="TAG213" s="255"/>
      <c r="TAH213" s="255"/>
      <c r="TAI213" s="255"/>
      <c r="TAJ213" s="255"/>
      <c r="TAK213" s="255"/>
      <c r="TAL213" s="255"/>
      <c r="TAM213" s="255"/>
      <c r="TAN213" s="255"/>
      <c r="TAO213" s="255"/>
      <c r="TAP213" s="255"/>
      <c r="TAQ213" s="255"/>
      <c r="TAR213" s="255"/>
      <c r="TAS213" s="255"/>
      <c r="TAT213" s="255"/>
      <c r="TAU213" s="255"/>
      <c r="TAV213" s="255"/>
      <c r="TAW213" s="255"/>
      <c r="TAX213" s="255"/>
      <c r="TAY213" s="255"/>
      <c r="TAZ213" s="255"/>
      <c r="TBA213" s="255"/>
      <c r="TBB213" s="255"/>
      <c r="TBC213" s="255"/>
      <c r="TBD213" s="255"/>
      <c r="TBE213" s="255"/>
      <c r="TBF213" s="255"/>
      <c r="TBG213" s="255"/>
      <c r="TBH213" s="255"/>
      <c r="TBI213" s="255"/>
      <c r="TBJ213" s="255"/>
      <c r="TBK213" s="255"/>
      <c r="TBL213" s="255"/>
      <c r="TBM213" s="255"/>
      <c r="TBN213" s="255"/>
      <c r="TBO213" s="255"/>
      <c r="TBP213" s="255"/>
      <c r="TBQ213" s="255"/>
      <c r="TBR213" s="255"/>
      <c r="TBS213" s="255"/>
      <c r="TBT213" s="255"/>
      <c r="TBU213" s="255"/>
      <c r="TBV213" s="255"/>
      <c r="TBW213" s="255"/>
      <c r="TBX213" s="255"/>
      <c r="TBY213" s="255"/>
      <c r="TBZ213" s="255"/>
      <c r="TCA213" s="255"/>
      <c r="TCB213" s="255"/>
      <c r="TCC213" s="255"/>
      <c r="TCD213" s="255"/>
      <c r="TCE213" s="255"/>
      <c r="TCF213" s="255"/>
      <c r="TCG213" s="255"/>
      <c r="TCH213" s="255"/>
      <c r="TCI213" s="255"/>
      <c r="TCJ213" s="255"/>
      <c r="TCK213" s="255"/>
      <c r="TCL213" s="255"/>
      <c r="TCM213" s="255"/>
      <c r="TCN213" s="255"/>
      <c r="TCO213" s="255"/>
      <c r="TCP213" s="255"/>
      <c r="TCQ213" s="255"/>
      <c r="TCR213" s="255"/>
      <c r="TCS213" s="255"/>
      <c r="TCT213" s="255"/>
      <c r="TCU213" s="255"/>
      <c r="TCV213" s="255"/>
      <c r="TCW213" s="255"/>
      <c r="TCX213" s="255"/>
      <c r="TCY213" s="255"/>
      <c r="TCZ213" s="255"/>
      <c r="TDA213" s="255"/>
      <c r="TDB213" s="255"/>
      <c r="TDC213" s="255"/>
      <c r="TDD213" s="255"/>
      <c r="TDE213" s="255"/>
      <c r="TDF213" s="255"/>
      <c r="TDG213" s="255"/>
      <c r="TDH213" s="255"/>
      <c r="TDI213" s="255"/>
      <c r="TDJ213" s="255"/>
      <c r="TDK213" s="255"/>
      <c r="TDL213" s="255"/>
      <c r="TDM213" s="255"/>
      <c r="TDN213" s="255"/>
      <c r="TDO213" s="255"/>
      <c r="TDP213" s="255"/>
      <c r="TDQ213" s="255"/>
      <c r="TDR213" s="255"/>
      <c r="TDS213" s="255"/>
      <c r="TDT213" s="255"/>
      <c r="TDU213" s="255"/>
      <c r="TDV213" s="255"/>
      <c r="TDW213" s="255"/>
      <c r="TDX213" s="255"/>
      <c r="TDY213" s="255"/>
      <c r="TDZ213" s="255"/>
      <c r="TEA213" s="255"/>
      <c r="TEB213" s="255"/>
      <c r="TEC213" s="255"/>
      <c r="TED213" s="255"/>
      <c r="TEE213" s="255"/>
      <c r="TEF213" s="255"/>
      <c r="TEG213" s="255"/>
      <c r="TEH213" s="255"/>
      <c r="TEI213" s="255"/>
      <c r="TEJ213" s="255"/>
      <c r="TEK213" s="255"/>
      <c r="TEL213" s="255"/>
      <c r="TEM213" s="255"/>
      <c r="TEN213" s="255"/>
      <c r="TEO213" s="255"/>
      <c r="TEP213" s="255"/>
      <c r="TEQ213" s="255"/>
      <c r="TER213" s="255"/>
      <c r="TES213" s="255"/>
      <c r="TET213" s="255"/>
      <c r="TEU213" s="255"/>
      <c r="TEV213" s="255"/>
      <c r="TEW213" s="255"/>
      <c r="TEX213" s="255"/>
      <c r="TEY213" s="255"/>
      <c r="TEZ213" s="255"/>
      <c r="TFA213" s="255"/>
      <c r="TFB213" s="255"/>
      <c r="TFC213" s="255"/>
      <c r="TFD213" s="255"/>
      <c r="TFE213" s="255"/>
      <c r="TFF213" s="255"/>
      <c r="TFG213" s="255"/>
      <c r="TFH213" s="255"/>
      <c r="TFI213" s="255"/>
      <c r="TFJ213" s="255"/>
      <c r="TFK213" s="255"/>
      <c r="TFL213" s="255"/>
      <c r="TFM213" s="255"/>
      <c r="TFN213" s="255"/>
      <c r="TFO213" s="255"/>
      <c r="TFP213" s="255"/>
      <c r="TFQ213" s="255"/>
      <c r="TFR213" s="255"/>
      <c r="TFS213" s="255"/>
      <c r="TFT213" s="255"/>
      <c r="TFU213" s="255"/>
      <c r="TFV213" s="255"/>
      <c r="TFW213" s="255"/>
      <c r="TFX213" s="255"/>
      <c r="TFY213" s="255"/>
      <c r="TFZ213" s="255"/>
      <c r="TGA213" s="255"/>
      <c r="TGB213" s="255"/>
      <c r="TGC213" s="255"/>
      <c r="TGD213" s="255"/>
      <c r="TGE213" s="255"/>
      <c r="TGF213" s="255"/>
      <c r="TGG213" s="255"/>
      <c r="TGH213" s="255"/>
      <c r="TGI213" s="255"/>
      <c r="TGJ213" s="255"/>
      <c r="TGK213" s="255"/>
      <c r="TGL213" s="255"/>
      <c r="TGM213" s="255"/>
      <c r="TGN213" s="255"/>
      <c r="TGO213" s="255"/>
      <c r="TGP213" s="255"/>
      <c r="TGQ213" s="255"/>
      <c r="TGR213" s="255"/>
      <c r="TGS213" s="255"/>
      <c r="TGT213" s="255"/>
      <c r="TGU213" s="255"/>
      <c r="TGV213" s="255"/>
      <c r="TGW213" s="255"/>
      <c r="TGX213" s="255"/>
      <c r="TGY213" s="255"/>
      <c r="TGZ213" s="255"/>
      <c r="THA213" s="255"/>
      <c r="THB213" s="255"/>
      <c r="THC213" s="255"/>
      <c r="THD213" s="255"/>
      <c r="THE213" s="255"/>
      <c r="THF213" s="255"/>
      <c r="THG213" s="255"/>
      <c r="THH213" s="255"/>
      <c r="THI213" s="255"/>
      <c r="THJ213" s="255"/>
      <c r="THK213" s="255"/>
      <c r="THL213" s="255"/>
      <c r="THM213" s="255"/>
      <c r="THN213" s="255"/>
      <c r="THO213" s="255"/>
      <c r="THP213" s="255"/>
      <c r="THQ213" s="255"/>
      <c r="THR213" s="255"/>
      <c r="THS213" s="255"/>
      <c r="THT213" s="255"/>
      <c r="THU213" s="255"/>
      <c r="THV213" s="255"/>
      <c r="THW213" s="255"/>
      <c r="THX213" s="255"/>
      <c r="THY213" s="255"/>
      <c r="THZ213" s="255"/>
      <c r="TIA213" s="255"/>
      <c r="TIB213" s="255"/>
      <c r="TIC213" s="255"/>
      <c r="TID213" s="255"/>
      <c r="TIE213" s="255"/>
      <c r="TIF213" s="255"/>
      <c r="TIG213" s="255"/>
      <c r="TIH213" s="255"/>
      <c r="TII213" s="255"/>
      <c r="TIJ213" s="255"/>
      <c r="TIK213" s="255"/>
      <c r="TIL213" s="255"/>
      <c r="TIM213" s="255"/>
      <c r="TIN213" s="255"/>
      <c r="TIO213" s="255"/>
      <c r="TIP213" s="255"/>
      <c r="TIQ213" s="255"/>
      <c r="TIR213" s="255"/>
      <c r="TIS213" s="255"/>
      <c r="TIT213" s="255"/>
      <c r="TIU213" s="255"/>
      <c r="TIV213" s="255"/>
      <c r="TIW213" s="255"/>
      <c r="TIX213" s="255"/>
      <c r="TIY213" s="255"/>
      <c r="TIZ213" s="255"/>
      <c r="TJA213" s="255"/>
      <c r="TJB213" s="255"/>
      <c r="TJC213" s="255"/>
      <c r="TJD213" s="255"/>
      <c r="TJE213" s="255"/>
      <c r="TJF213" s="255"/>
      <c r="TJG213" s="255"/>
      <c r="TJH213" s="255"/>
      <c r="TJI213" s="255"/>
      <c r="TJJ213" s="255"/>
      <c r="TJK213" s="255"/>
      <c r="TJL213" s="255"/>
      <c r="TJM213" s="255"/>
      <c r="TJN213" s="255"/>
      <c r="TJO213" s="255"/>
      <c r="TJP213" s="255"/>
      <c r="TJQ213" s="255"/>
      <c r="TJR213" s="255"/>
      <c r="TJS213" s="255"/>
      <c r="TJT213" s="255"/>
      <c r="TJU213" s="255"/>
      <c r="TJV213" s="255"/>
      <c r="TJW213" s="255"/>
      <c r="TJX213" s="255"/>
      <c r="TJY213" s="255"/>
      <c r="TJZ213" s="255"/>
      <c r="TKA213" s="255"/>
      <c r="TKB213" s="255"/>
      <c r="TKC213" s="255"/>
      <c r="TKD213" s="255"/>
      <c r="TKE213" s="255"/>
      <c r="TKF213" s="255"/>
      <c r="TKG213" s="255"/>
      <c r="TKH213" s="255"/>
      <c r="TKI213" s="255"/>
      <c r="TKJ213" s="255"/>
      <c r="TKK213" s="255"/>
      <c r="TKL213" s="255"/>
      <c r="TKM213" s="255"/>
      <c r="TKN213" s="255"/>
      <c r="TKO213" s="255"/>
      <c r="TKP213" s="255"/>
      <c r="TKQ213" s="255"/>
      <c r="TKR213" s="255"/>
      <c r="TKS213" s="255"/>
      <c r="TKT213" s="255"/>
      <c r="TKU213" s="255"/>
      <c r="TKV213" s="255"/>
      <c r="TKW213" s="255"/>
      <c r="TKX213" s="255"/>
      <c r="TKY213" s="255"/>
      <c r="TKZ213" s="255"/>
      <c r="TLA213" s="255"/>
      <c r="TLB213" s="255"/>
      <c r="TLC213" s="255"/>
      <c r="TLD213" s="255"/>
      <c r="TLE213" s="255"/>
      <c r="TLF213" s="255"/>
      <c r="TLG213" s="255"/>
      <c r="TLH213" s="255"/>
      <c r="TLI213" s="255"/>
      <c r="TLJ213" s="255"/>
      <c r="TLK213" s="255"/>
      <c r="TLL213" s="255"/>
      <c r="TLM213" s="255"/>
      <c r="TLN213" s="255"/>
      <c r="TLO213" s="255"/>
      <c r="TLP213" s="255"/>
      <c r="TLQ213" s="255"/>
      <c r="TLR213" s="255"/>
      <c r="TLS213" s="255"/>
      <c r="TLT213" s="255"/>
      <c r="TLU213" s="255"/>
      <c r="TLV213" s="255"/>
      <c r="TLW213" s="255"/>
      <c r="TLX213" s="255"/>
      <c r="TLY213" s="255"/>
      <c r="TLZ213" s="255"/>
      <c r="TMA213" s="255"/>
      <c r="TMB213" s="255"/>
      <c r="TMC213" s="255"/>
      <c r="TMD213" s="255"/>
      <c r="TME213" s="255"/>
      <c r="TMF213" s="255"/>
      <c r="TMG213" s="255"/>
      <c r="TMH213" s="255"/>
      <c r="TMI213" s="255"/>
      <c r="TMJ213" s="255"/>
      <c r="TMK213" s="255"/>
      <c r="TML213" s="255"/>
      <c r="TMM213" s="255"/>
      <c r="TMN213" s="255"/>
      <c r="TMO213" s="255"/>
      <c r="TMP213" s="255"/>
      <c r="TMQ213" s="255"/>
      <c r="TMR213" s="255"/>
      <c r="TMS213" s="255"/>
      <c r="TMT213" s="255"/>
      <c r="TMU213" s="255"/>
      <c r="TMV213" s="255"/>
      <c r="TMW213" s="255"/>
      <c r="TMX213" s="255"/>
      <c r="TMY213" s="255"/>
      <c r="TMZ213" s="255"/>
      <c r="TNA213" s="255"/>
      <c r="TNB213" s="255"/>
      <c r="TNC213" s="255"/>
      <c r="TND213" s="255"/>
      <c r="TNE213" s="255"/>
      <c r="TNF213" s="255"/>
      <c r="TNG213" s="255"/>
      <c r="TNH213" s="255"/>
      <c r="TNI213" s="255"/>
      <c r="TNJ213" s="255"/>
      <c r="TNK213" s="255"/>
      <c r="TNL213" s="255"/>
      <c r="TNM213" s="255"/>
      <c r="TNN213" s="255"/>
      <c r="TNO213" s="255"/>
      <c r="TNP213" s="255"/>
      <c r="TNQ213" s="255"/>
      <c r="TNR213" s="255"/>
      <c r="TNS213" s="255"/>
      <c r="TNT213" s="255"/>
      <c r="TNU213" s="255"/>
      <c r="TNV213" s="255"/>
      <c r="TNW213" s="255"/>
      <c r="TNX213" s="255"/>
      <c r="TNY213" s="255"/>
      <c r="TNZ213" s="255"/>
      <c r="TOA213" s="255"/>
      <c r="TOB213" s="255"/>
      <c r="TOC213" s="255"/>
      <c r="TOD213" s="255"/>
      <c r="TOE213" s="255"/>
      <c r="TOF213" s="255"/>
      <c r="TOG213" s="255"/>
      <c r="TOH213" s="255"/>
      <c r="TOI213" s="255"/>
      <c r="TOJ213" s="255"/>
      <c r="TOK213" s="255"/>
      <c r="TOL213" s="255"/>
      <c r="TOM213" s="255"/>
      <c r="TON213" s="255"/>
      <c r="TOO213" s="255"/>
      <c r="TOP213" s="255"/>
      <c r="TOQ213" s="255"/>
      <c r="TOR213" s="255"/>
      <c r="TOS213" s="255"/>
      <c r="TOT213" s="255"/>
      <c r="TOU213" s="255"/>
      <c r="TOV213" s="255"/>
      <c r="TOW213" s="255"/>
      <c r="TOX213" s="255"/>
      <c r="TOY213" s="255"/>
      <c r="TOZ213" s="255"/>
      <c r="TPA213" s="255"/>
      <c r="TPB213" s="255"/>
      <c r="TPC213" s="255"/>
      <c r="TPD213" s="255"/>
      <c r="TPE213" s="255"/>
      <c r="TPF213" s="255"/>
      <c r="TPG213" s="255"/>
      <c r="TPH213" s="255"/>
      <c r="TPI213" s="255"/>
      <c r="TPJ213" s="255"/>
      <c r="TPK213" s="255"/>
      <c r="TPL213" s="255"/>
      <c r="TPM213" s="255"/>
      <c r="TPN213" s="255"/>
      <c r="TPO213" s="255"/>
      <c r="TPP213" s="255"/>
      <c r="TPQ213" s="255"/>
      <c r="TPR213" s="255"/>
      <c r="TPS213" s="255"/>
      <c r="TPT213" s="255"/>
      <c r="TPU213" s="255"/>
      <c r="TPV213" s="255"/>
      <c r="TPW213" s="255"/>
      <c r="TPX213" s="255"/>
      <c r="TPY213" s="255"/>
      <c r="TPZ213" s="255"/>
      <c r="TQA213" s="255"/>
      <c r="TQB213" s="255"/>
      <c r="TQC213" s="255"/>
      <c r="TQD213" s="255"/>
      <c r="TQE213" s="255"/>
      <c r="TQF213" s="255"/>
      <c r="TQG213" s="255"/>
      <c r="TQH213" s="255"/>
      <c r="TQI213" s="255"/>
      <c r="TQJ213" s="255"/>
      <c r="TQK213" s="255"/>
      <c r="TQL213" s="255"/>
      <c r="TQM213" s="255"/>
      <c r="TQN213" s="255"/>
      <c r="TQO213" s="255"/>
      <c r="TQP213" s="255"/>
      <c r="TQQ213" s="255"/>
      <c r="TQR213" s="255"/>
      <c r="TQS213" s="255"/>
      <c r="TQT213" s="255"/>
      <c r="TQU213" s="255"/>
      <c r="TQV213" s="255"/>
      <c r="TQW213" s="255"/>
      <c r="TQX213" s="255"/>
      <c r="TQY213" s="255"/>
      <c r="TQZ213" s="255"/>
      <c r="TRA213" s="255"/>
      <c r="TRB213" s="255"/>
      <c r="TRC213" s="255"/>
      <c r="TRD213" s="255"/>
      <c r="TRE213" s="255"/>
      <c r="TRF213" s="255"/>
      <c r="TRG213" s="255"/>
      <c r="TRH213" s="255"/>
      <c r="TRI213" s="255"/>
      <c r="TRJ213" s="255"/>
      <c r="TRK213" s="255"/>
      <c r="TRL213" s="255"/>
      <c r="TRM213" s="255"/>
      <c r="TRN213" s="255"/>
      <c r="TRO213" s="255"/>
      <c r="TRP213" s="255"/>
      <c r="TRQ213" s="255"/>
      <c r="TRR213" s="255"/>
      <c r="TRS213" s="255"/>
      <c r="TRT213" s="255"/>
      <c r="TRU213" s="255"/>
      <c r="TRV213" s="255"/>
      <c r="TRW213" s="255"/>
      <c r="TRX213" s="255"/>
      <c r="TRY213" s="255"/>
      <c r="TRZ213" s="255"/>
      <c r="TSA213" s="255"/>
      <c r="TSB213" s="255"/>
      <c r="TSC213" s="255"/>
      <c r="TSD213" s="255"/>
      <c r="TSE213" s="255"/>
      <c r="TSF213" s="255"/>
      <c r="TSG213" s="255"/>
      <c r="TSH213" s="255"/>
      <c r="TSI213" s="255"/>
      <c r="TSJ213" s="255"/>
      <c r="TSK213" s="255"/>
      <c r="TSL213" s="255"/>
      <c r="TSM213" s="255"/>
      <c r="TSN213" s="255"/>
      <c r="TSO213" s="255"/>
      <c r="TSP213" s="255"/>
      <c r="TSQ213" s="255"/>
      <c r="TSR213" s="255"/>
      <c r="TSS213" s="255"/>
      <c r="TST213" s="255"/>
      <c r="TSU213" s="255"/>
      <c r="TSV213" s="255"/>
      <c r="TSW213" s="255"/>
      <c r="TSX213" s="255"/>
      <c r="TSY213" s="255"/>
      <c r="TSZ213" s="255"/>
      <c r="TTA213" s="255"/>
      <c r="TTB213" s="255"/>
      <c r="TTC213" s="255"/>
      <c r="TTD213" s="255"/>
      <c r="TTE213" s="255"/>
      <c r="TTF213" s="255"/>
      <c r="TTG213" s="255"/>
      <c r="TTH213" s="255"/>
      <c r="TTI213" s="255"/>
      <c r="TTJ213" s="255"/>
      <c r="TTK213" s="255"/>
      <c r="TTL213" s="255"/>
      <c r="TTM213" s="255"/>
      <c r="TTN213" s="255"/>
      <c r="TTO213" s="255"/>
      <c r="TTP213" s="255"/>
      <c r="TTQ213" s="255"/>
      <c r="TTR213" s="255"/>
      <c r="TTS213" s="255"/>
      <c r="TTT213" s="255"/>
      <c r="TTU213" s="255"/>
      <c r="TTV213" s="255"/>
      <c r="TTW213" s="255"/>
      <c r="TTX213" s="255"/>
      <c r="TTY213" s="255"/>
      <c r="TTZ213" s="255"/>
      <c r="TUA213" s="255"/>
      <c r="TUB213" s="255"/>
      <c r="TUC213" s="255"/>
      <c r="TUD213" s="255"/>
      <c r="TUE213" s="255"/>
      <c r="TUF213" s="255"/>
      <c r="TUG213" s="255"/>
      <c r="TUH213" s="255"/>
      <c r="TUI213" s="255"/>
      <c r="TUJ213" s="255"/>
      <c r="TUK213" s="255"/>
      <c r="TUL213" s="255"/>
      <c r="TUM213" s="255"/>
      <c r="TUN213" s="255"/>
      <c r="TUO213" s="255"/>
      <c r="TUP213" s="255"/>
      <c r="TUQ213" s="255"/>
      <c r="TUR213" s="255"/>
      <c r="TUS213" s="255"/>
      <c r="TUT213" s="255"/>
      <c r="TUU213" s="255"/>
      <c r="TUV213" s="255"/>
      <c r="TUW213" s="255"/>
      <c r="TUX213" s="255"/>
      <c r="TUY213" s="255"/>
      <c r="TUZ213" s="255"/>
      <c r="TVA213" s="255"/>
      <c r="TVB213" s="255"/>
      <c r="TVC213" s="255"/>
      <c r="TVD213" s="255"/>
      <c r="TVE213" s="255"/>
      <c r="TVF213" s="255"/>
      <c r="TVG213" s="255"/>
      <c r="TVH213" s="255"/>
      <c r="TVI213" s="255"/>
      <c r="TVJ213" s="255"/>
      <c r="TVK213" s="255"/>
      <c r="TVL213" s="255"/>
      <c r="TVM213" s="255"/>
      <c r="TVN213" s="255"/>
      <c r="TVO213" s="255"/>
      <c r="TVP213" s="255"/>
      <c r="TVQ213" s="255"/>
      <c r="TVR213" s="255"/>
      <c r="TVS213" s="255"/>
      <c r="TVT213" s="255"/>
      <c r="TVU213" s="255"/>
      <c r="TVV213" s="255"/>
      <c r="TVW213" s="255"/>
      <c r="TVX213" s="255"/>
      <c r="TVY213" s="255"/>
      <c r="TVZ213" s="255"/>
      <c r="TWA213" s="255"/>
      <c r="TWB213" s="255"/>
      <c r="TWC213" s="255"/>
      <c r="TWD213" s="255"/>
      <c r="TWE213" s="255"/>
      <c r="TWF213" s="255"/>
      <c r="TWG213" s="255"/>
      <c r="TWH213" s="255"/>
      <c r="TWI213" s="255"/>
      <c r="TWJ213" s="255"/>
      <c r="TWK213" s="255"/>
      <c r="TWL213" s="255"/>
      <c r="TWM213" s="255"/>
      <c r="TWN213" s="255"/>
      <c r="TWO213" s="255"/>
      <c r="TWP213" s="255"/>
      <c r="TWQ213" s="255"/>
      <c r="TWR213" s="255"/>
      <c r="TWS213" s="255"/>
      <c r="TWT213" s="255"/>
      <c r="TWU213" s="255"/>
      <c r="TWV213" s="255"/>
      <c r="TWW213" s="255"/>
      <c r="TWX213" s="255"/>
      <c r="TWY213" s="255"/>
      <c r="TWZ213" s="255"/>
      <c r="TXA213" s="255"/>
      <c r="TXB213" s="255"/>
      <c r="TXC213" s="255"/>
      <c r="TXD213" s="255"/>
      <c r="TXE213" s="255"/>
      <c r="TXF213" s="255"/>
      <c r="TXG213" s="255"/>
      <c r="TXH213" s="255"/>
      <c r="TXI213" s="255"/>
      <c r="TXJ213" s="255"/>
      <c r="TXK213" s="255"/>
      <c r="TXL213" s="255"/>
      <c r="TXM213" s="255"/>
      <c r="TXN213" s="255"/>
      <c r="TXO213" s="255"/>
      <c r="TXP213" s="255"/>
      <c r="TXQ213" s="255"/>
      <c r="TXR213" s="255"/>
      <c r="TXS213" s="255"/>
      <c r="TXT213" s="255"/>
      <c r="TXU213" s="255"/>
      <c r="TXV213" s="255"/>
      <c r="TXW213" s="255"/>
      <c r="TXX213" s="255"/>
      <c r="TXY213" s="255"/>
      <c r="TXZ213" s="255"/>
      <c r="TYA213" s="255"/>
      <c r="TYB213" s="255"/>
      <c r="TYC213" s="255"/>
      <c r="TYD213" s="255"/>
      <c r="TYE213" s="255"/>
      <c r="TYF213" s="255"/>
      <c r="TYG213" s="255"/>
      <c r="TYH213" s="255"/>
      <c r="TYI213" s="255"/>
      <c r="TYJ213" s="255"/>
      <c r="TYK213" s="255"/>
      <c r="TYL213" s="255"/>
      <c r="TYM213" s="255"/>
      <c r="TYN213" s="255"/>
      <c r="TYO213" s="255"/>
      <c r="TYP213" s="255"/>
      <c r="TYQ213" s="255"/>
      <c r="TYR213" s="255"/>
      <c r="TYS213" s="255"/>
      <c r="TYT213" s="255"/>
      <c r="TYU213" s="255"/>
      <c r="TYV213" s="255"/>
      <c r="TYW213" s="255"/>
      <c r="TYX213" s="255"/>
      <c r="TYY213" s="255"/>
      <c r="TYZ213" s="255"/>
      <c r="TZA213" s="255"/>
      <c r="TZB213" s="255"/>
      <c r="TZC213" s="255"/>
      <c r="TZD213" s="255"/>
      <c r="TZE213" s="255"/>
      <c r="TZF213" s="255"/>
      <c r="TZG213" s="255"/>
      <c r="TZH213" s="255"/>
      <c r="TZI213" s="255"/>
      <c r="TZJ213" s="255"/>
      <c r="TZK213" s="255"/>
      <c r="TZL213" s="255"/>
      <c r="TZM213" s="255"/>
      <c r="TZN213" s="255"/>
      <c r="TZO213" s="255"/>
      <c r="TZP213" s="255"/>
      <c r="TZQ213" s="255"/>
      <c r="TZR213" s="255"/>
      <c r="TZS213" s="255"/>
      <c r="TZT213" s="255"/>
      <c r="TZU213" s="255"/>
      <c r="TZV213" s="255"/>
      <c r="TZW213" s="255"/>
      <c r="TZX213" s="255"/>
      <c r="TZY213" s="255"/>
      <c r="TZZ213" s="255"/>
      <c r="UAA213" s="255"/>
      <c r="UAB213" s="255"/>
      <c r="UAC213" s="255"/>
      <c r="UAD213" s="255"/>
      <c r="UAE213" s="255"/>
      <c r="UAF213" s="255"/>
      <c r="UAG213" s="255"/>
      <c r="UAH213" s="255"/>
      <c r="UAI213" s="255"/>
      <c r="UAJ213" s="255"/>
      <c r="UAK213" s="255"/>
      <c r="UAL213" s="255"/>
      <c r="UAM213" s="255"/>
      <c r="UAN213" s="255"/>
      <c r="UAO213" s="255"/>
      <c r="UAP213" s="255"/>
      <c r="UAQ213" s="255"/>
      <c r="UAR213" s="255"/>
      <c r="UAS213" s="255"/>
      <c r="UAT213" s="255"/>
      <c r="UAU213" s="255"/>
      <c r="UAV213" s="255"/>
      <c r="UAW213" s="255"/>
      <c r="UAX213" s="255"/>
      <c r="UAY213" s="255"/>
      <c r="UAZ213" s="255"/>
      <c r="UBA213" s="255"/>
      <c r="UBB213" s="255"/>
      <c r="UBC213" s="255"/>
      <c r="UBD213" s="255"/>
      <c r="UBE213" s="255"/>
      <c r="UBF213" s="255"/>
      <c r="UBG213" s="255"/>
      <c r="UBH213" s="255"/>
      <c r="UBI213" s="255"/>
      <c r="UBJ213" s="255"/>
      <c r="UBK213" s="255"/>
      <c r="UBL213" s="255"/>
      <c r="UBM213" s="255"/>
      <c r="UBN213" s="255"/>
      <c r="UBO213" s="255"/>
      <c r="UBP213" s="255"/>
      <c r="UBQ213" s="255"/>
      <c r="UBR213" s="255"/>
      <c r="UBS213" s="255"/>
      <c r="UBT213" s="255"/>
      <c r="UBU213" s="255"/>
      <c r="UBV213" s="255"/>
      <c r="UBW213" s="255"/>
      <c r="UBX213" s="255"/>
      <c r="UBY213" s="255"/>
      <c r="UBZ213" s="255"/>
      <c r="UCA213" s="255"/>
      <c r="UCB213" s="255"/>
      <c r="UCC213" s="255"/>
      <c r="UCD213" s="255"/>
      <c r="UCE213" s="255"/>
      <c r="UCF213" s="255"/>
      <c r="UCG213" s="255"/>
      <c r="UCH213" s="255"/>
      <c r="UCI213" s="255"/>
      <c r="UCJ213" s="255"/>
      <c r="UCK213" s="255"/>
      <c r="UCL213" s="255"/>
      <c r="UCM213" s="255"/>
      <c r="UCN213" s="255"/>
      <c r="UCO213" s="255"/>
      <c r="UCP213" s="255"/>
      <c r="UCQ213" s="255"/>
      <c r="UCR213" s="255"/>
      <c r="UCS213" s="255"/>
      <c r="UCT213" s="255"/>
      <c r="UCU213" s="255"/>
      <c r="UCV213" s="255"/>
      <c r="UCW213" s="255"/>
      <c r="UCX213" s="255"/>
      <c r="UCY213" s="255"/>
      <c r="UCZ213" s="255"/>
      <c r="UDA213" s="255"/>
      <c r="UDB213" s="255"/>
      <c r="UDC213" s="255"/>
      <c r="UDD213" s="255"/>
      <c r="UDE213" s="255"/>
      <c r="UDF213" s="255"/>
      <c r="UDG213" s="255"/>
      <c r="UDH213" s="255"/>
      <c r="UDI213" s="255"/>
      <c r="UDJ213" s="255"/>
      <c r="UDK213" s="255"/>
      <c r="UDL213" s="255"/>
      <c r="UDM213" s="255"/>
      <c r="UDN213" s="255"/>
      <c r="UDO213" s="255"/>
      <c r="UDP213" s="255"/>
      <c r="UDQ213" s="255"/>
      <c r="UDR213" s="255"/>
      <c r="UDS213" s="255"/>
      <c r="UDT213" s="255"/>
      <c r="UDU213" s="255"/>
      <c r="UDV213" s="255"/>
      <c r="UDW213" s="255"/>
      <c r="UDX213" s="255"/>
      <c r="UDY213" s="255"/>
      <c r="UDZ213" s="255"/>
      <c r="UEA213" s="255"/>
      <c r="UEB213" s="255"/>
      <c r="UEC213" s="255"/>
      <c r="UED213" s="255"/>
      <c r="UEE213" s="255"/>
      <c r="UEF213" s="255"/>
      <c r="UEG213" s="255"/>
      <c r="UEH213" s="255"/>
      <c r="UEI213" s="255"/>
      <c r="UEJ213" s="255"/>
      <c r="UEK213" s="255"/>
      <c r="UEL213" s="255"/>
      <c r="UEM213" s="255"/>
      <c r="UEN213" s="255"/>
      <c r="UEO213" s="255"/>
      <c r="UEP213" s="255"/>
      <c r="UEQ213" s="255"/>
      <c r="UER213" s="255"/>
      <c r="UES213" s="255"/>
      <c r="UET213" s="255"/>
      <c r="UEU213" s="255"/>
      <c r="UEV213" s="255"/>
      <c r="UEW213" s="255"/>
      <c r="UEX213" s="255"/>
      <c r="UEY213" s="255"/>
      <c r="UEZ213" s="255"/>
      <c r="UFA213" s="255"/>
      <c r="UFB213" s="255"/>
      <c r="UFC213" s="255"/>
      <c r="UFD213" s="255"/>
      <c r="UFE213" s="255"/>
      <c r="UFF213" s="255"/>
      <c r="UFG213" s="255"/>
      <c r="UFH213" s="255"/>
      <c r="UFI213" s="255"/>
      <c r="UFJ213" s="255"/>
      <c r="UFK213" s="255"/>
      <c r="UFL213" s="255"/>
      <c r="UFM213" s="255"/>
      <c r="UFN213" s="255"/>
      <c r="UFO213" s="255"/>
      <c r="UFP213" s="255"/>
      <c r="UFQ213" s="255"/>
      <c r="UFR213" s="255"/>
      <c r="UFS213" s="255"/>
      <c r="UFT213" s="255"/>
      <c r="UFU213" s="255"/>
      <c r="UFV213" s="255"/>
      <c r="UFW213" s="255"/>
      <c r="UFX213" s="255"/>
      <c r="UFY213" s="255"/>
      <c r="UFZ213" s="255"/>
      <c r="UGA213" s="255"/>
      <c r="UGB213" s="255"/>
      <c r="UGC213" s="255"/>
      <c r="UGD213" s="255"/>
      <c r="UGE213" s="255"/>
      <c r="UGF213" s="255"/>
      <c r="UGG213" s="255"/>
      <c r="UGH213" s="255"/>
      <c r="UGI213" s="255"/>
      <c r="UGJ213" s="255"/>
      <c r="UGK213" s="255"/>
      <c r="UGL213" s="255"/>
      <c r="UGM213" s="255"/>
      <c r="UGN213" s="255"/>
      <c r="UGO213" s="255"/>
      <c r="UGP213" s="255"/>
      <c r="UGQ213" s="255"/>
      <c r="UGR213" s="255"/>
      <c r="UGS213" s="255"/>
      <c r="UGT213" s="255"/>
      <c r="UGU213" s="255"/>
      <c r="UGV213" s="255"/>
      <c r="UGW213" s="255"/>
      <c r="UGX213" s="255"/>
      <c r="UGY213" s="255"/>
      <c r="UGZ213" s="255"/>
      <c r="UHA213" s="255"/>
      <c r="UHB213" s="255"/>
      <c r="UHC213" s="255"/>
      <c r="UHD213" s="255"/>
      <c r="UHE213" s="255"/>
      <c r="UHF213" s="255"/>
      <c r="UHG213" s="255"/>
      <c r="UHH213" s="255"/>
      <c r="UHI213" s="255"/>
      <c r="UHJ213" s="255"/>
      <c r="UHK213" s="255"/>
      <c r="UHL213" s="255"/>
      <c r="UHM213" s="255"/>
      <c r="UHN213" s="255"/>
      <c r="UHO213" s="255"/>
      <c r="UHP213" s="255"/>
      <c r="UHQ213" s="255"/>
      <c r="UHR213" s="255"/>
      <c r="UHS213" s="255"/>
      <c r="UHT213" s="255"/>
      <c r="UHU213" s="255"/>
      <c r="UHV213" s="255"/>
      <c r="UHW213" s="255"/>
      <c r="UHX213" s="255"/>
      <c r="UHY213" s="255"/>
      <c r="UHZ213" s="255"/>
      <c r="UIA213" s="255"/>
      <c r="UIB213" s="255"/>
      <c r="UIC213" s="255"/>
      <c r="UID213" s="255"/>
      <c r="UIE213" s="255"/>
      <c r="UIF213" s="255"/>
      <c r="UIG213" s="255"/>
      <c r="UIH213" s="255"/>
      <c r="UII213" s="255"/>
      <c r="UIJ213" s="255"/>
      <c r="UIK213" s="255"/>
      <c r="UIL213" s="255"/>
      <c r="UIM213" s="255"/>
      <c r="UIN213" s="255"/>
      <c r="UIO213" s="255"/>
      <c r="UIP213" s="255"/>
      <c r="UIQ213" s="255"/>
      <c r="UIR213" s="255"/>
      <c r="UIS213" s="255"/>
      <c r="UIT213" s="255"/>
      <c r="UIU213" s="255"/>
      <c r="UIV213" s="255"/>
      <c r="UIW213" s="255"/>
      <c r="UIX213" s="255"/>
      <c r="UIY213" s="255"/>
      <c r="UIZ213" s="255"/>
      <c r="UJA213" s="255"/>
      <c r="UJB213" s="255"/>
      <c r="UJC213" s="255"/>
      <c r="UJD213" s="255"/>
      <c r="UJE213" s="255"/>
      <c r="UJF213" s="255"/>
      <c r="UJG213" s="255"/>
      <c r="UJH213" s="255"/>
      <c r="UJI213" s="255"/>
      <c r="UJJ213" s="255"/>
      <c r="UJK213" s="255"/>
      <c r="UJL213" s="255"/>
      <c r="UJM213" s="255"/>
      <c r="UJN213" s="255"/>
      <c r="UJO213" s="255"/>
      <c r="UJP213" s="255"/>
      <c r="UJQ213" s="255"/>
      <c r="UJR213" s="255"/>
      <c r="UJS213" s="255"/>
      <c r="UJT213" s="255"/>
      <c r="UJU213" s="255"/>
      <c r="UJV213" s="255"/>
      <c r="UJW213" s="255"/>
      <c r="UJX213" s="255"/>
      <c r="UJY213" s="255"/>
      <c r="UJZ213" s="255"/>
      <c r="UKA213" s="255"/>
      <c r="UKB213" s="255"/>
      <c r="UKC213" s="255"/>
      <c r="UKD213" s="255"/>
      <c r="UKE213" s="255"/>
      <c r="UKF213" s="255"/>
      <c r="UKG213" s="255"/>
      <c r="UKH213" s="255"/>
      <c r="UKI213" s="255"/>
      <c r="UKJ213" s="255"/>
      <c r="UKK213" s="255"/>
      <c r="UKL213" s="255"/>
      <c r="UKM213" s="255"/>
      <c r="UKN213" s="255"/>
      <c r="UKO213" s="255"/>
      <c r="UKP213" s="255"/>
      <c r="UKQ213" s="255"/>
      <c r="UKR213" s="255"/>
      <c r="UKS213" s="255"/>
      <c r="UKT213" s="255"/>
      <c r="UKU213" s="255"/>
      <c r="UKV213" s="255"/>
      <c r="UKW213" s="255"/>
      <c r="UKX213" s="255"/>
      <c r="UKY213" s="255"/>
      <c r="UKZ213" s="255"/>
      <c r="ULA213" s="255"/>
      <c r="ULB213" s="255"/>
      <c r="ULC213" s="255"/>
      <c r="ULD213" s="255"/>
      <c r="ULE213" s="255"/>
      <c r="ULF213" s="255"/>
      <c r="ULG213" s="255"/>
      <c r="ULH213" s="255"/>
      <c r="ULI213" s="255"/>
      <c r="ULJ213" s="255"/>
      <c r="ULK213" s="255"/>
      <c r="ULL213" s="255"/>
      <c r="ULM213" s="255"/>
      <c r="ULN213" s="255"/>
      <c r="ULO213" s="255"/>
      <c r="ULP213" s="255"/>
      <c r="ULQ213" s="255"/>
      <c r="ULR213" s="255"/>
      <c r="ULS213" s="255"/>
      <c r="ULT213" s="255"/>
      <c r="ULU213" s="255"/>
      <c r="ULV213" s="255"/>
      <c r="ULW213" s="255"/>
      <c r="ULX213" s="255"/>
      <c r="ULY213" s="255"/>
      <c r="ULZ213" s="255"/>
      <c r="UMA213" s="255"/>
      <c r="UMB213" s="255"/>
      <c r="UMC213" s="255"/>
      <c r="UMD213" s="255"/>
      <c r="UME213" s="255"/>
      <c r="UMF213" s="255"/>
      <c r="UMG213" s="255"/>
      <c r="UMH213" s="255"/>
      <c r="UMI213" s="255"/>
      <c r="UMJ213" s="255"/>
      <c r="UMK213" s="255"/>
      <c r="UML213" s="255"/>
      <c r="UMM213" s="255"/>
      <c r="UMN213" s="255"/>
      <c r="UMO213" s="255"/>
      <c r="UMP213" s="255"/>
      <c r="UMQ213" s="255"/>
      <c r="UMR213" s="255"/>
      <c r="UMS213" s="255"/>
      <c r="UMT213" s="255"/>
      <c r="UMU213" s="255"/>
      <c r="UMV213" s="255"/>
      <c r="UMW213" s="255"/>
      <c r="UMX213" s="255"/>
      <c r="UMY213" s="255"/>
      <c r="UMZ213" s="255"/>
      <c r="UNA213" s="255"/>
      <c r="UNB213" s="255"/>
      <c r="UNC213" s="255"/>
      <c r="UND213" s="255"/>
      <c r="UNE213" s="255"/>
      <c r="UNF213" s="255"/>
      <c r="UNG213" s="255"/>
      <c r="UNH213" s="255"/>
      <c r="UNI213" s="255"/>
      <c r="UNJ213" s="255"/>
      <c r="UNK213" s="255"/>
      <c r="UNL213" s="255"/>
      <c r="UNM213" s="255"/>
      <c r="UNN213" s="255"/>
      <c r="UNO213" s="255"/>
      <c r="UNP213" s="255"/>
      <c r="UNQ213" s="255"/>
      <c r="UNR213" s="255"/>
      <c r="UNS213" s="255"/>
      <c r="UNT213" s="255"/>
      <c r="UNU213" s="255"/>
      <c r="UNV213" s="255"/>
      <c r="UNW213" s="255"/>
      <c r="UNX213" s="255"/>
      <c r="UNY213" s="255"/>
      <c r="UNZ213" s="255"/>
      <c r="UOA213" s="255"/>
      <c r="UOB213" s="255"/>
      <c r="UOC213" s="255"/>
      <c r="UOD213" s="255"/>
      <c r="UOE213" s="255"/>
      <c r="UOF213" s="255"/>
      <c r="UOG213" s="255"/>
      <c r="UOH213" s="255"/>
      <c r="UOI213" s="255"/>
      <c r="UOJ213" s="255"/>
      <c r="UOK213" s="255"/>
      <c r="UOL213" s="255"/>
      <c r="UOM213" s="255"/>
      <c r="UON213" s="255"/>
      <c r="UOO213" s="255"/>
      <c r="UOP213" s="255"/>
      <c r="UOQ213" s="255"/>
      <c r="UOR213" s="255"/>
      <c r="UOS213" s="255"/>
      <c r="UOT213" s="255"/>
      <c r="UOU213" s="255"/>
      <c r="UOV213" s="255"/>
      <c r="UOW213" s="255"/>
      <c r="UOX213" s="255"/>
      <c r="UOY213" s="255"/>
      <c r="UOZ213" s="255"/>
      <c r="UPA213" s="255"/>
      <c r="UPB213" s="255"/>
      <c r="UPC213" s="255"/>
      <c r="UPD213" s="255"/>
      <c r="UPE213" s="255"/>
      <c r="UPF213" s="255"/>
      <c r="UPG213" s="255"/>
      <c r="UPH213" s="255"/>
      <c r="UPI213" s="255"/>
      <c r="UPJ213" s="255"/>
      <c r="UPK213" s="255"/>
      <c r="UPL213" s="255"/>
      <c r="UPM213" s="255"/>
      <c r="UPN213" s="255"/>
      <c r="UPO213" s="255"/>
      <c r="UPP213" s="255"/>
      <c r="UPQ213" s="255"/>
      <c r="UPR213" s="255"/>
      <c r="UPS213" s="255"/>
      <c r="UPT213" s="255"/>
      <c r="UPU213" s="255"/>
      <c r="UPV213" s="255"/>
      <c r="UPW213" s="255"/>
      <c r="UPX213" s="255"/>
      <c r="UPY213" s="255"/>
      <c r="UPZ213" s="255"/>
      <c r="UQA213" s="255"/>
      <c r="UQB213" s="255"/>
      <c r="UQC213" s="255"/>
      <c r="UQD213" s="255"/>
      <c r="UQE213" s="255"/>
      <c r="UQF213" s="255"/>
      <c r="UQG213" s="255"/>
      <c r="UQH213" s="255"/>
      <c r="UQI213" s="255"/>
      <c r="UQJ213" s="255"/>
      <c r="UQK213" s="255"/>
      <c r="UQL213" s="255"/>
      <c r="UQM213" s="255"/>
      <c r="UQN213" s="255"/>
      <c r="UQO213" s="255"/>
      <c r="UQP213" s="255"/>
      <c r="UQQ213" s="255"/>
      <c r="UQR213" s="255"/>
      <c r="UQS213" s="255"/>
      <c r="UQT213" s="255"/>
      <c r="UQU213" s="255"/>
      <c r="UQV213" s="255"/>
      <c r="UQW213" s="255"/>
      <c r="UQX213" s="255"/>
      <c r="UQY213" s="255"/>
      <c r="UQZ213" s="255"/>
      <c r="URA213" s="255"/>
      <c r="URB213" s="255"/>
      <c r="URC213" s="255"/>
      <c r="URD213" s="255"/>
      <c r="URE213" s="255"/>
      <c r="URF213" s="255"/>
      <c r="URG213" s="255"/>
      <c r="URH213" s="255"/>
      <c r="URI213" s="255"/>
      <c r="URJ213" s="255"/>
      <c r="URK213" s="255"/>
      <c r="URL213" s="255"/>
      <c r="URM213" s="255"/>
      <c r="URN213" s="255"/>
      <c r="URO213" s="255"/>
      <c r="URP213" s="255"/>
      <c r="URQ213" s="255"/>
      <c r="URR213" s="255"/>
      <c r="URS213" s="255"/>
      <c r="URT213" s="255"/>
      <c r="URU213" s="255"/>
      <c r="URV213" s="255"/>
      <c r="URW213" s="255"/>
      <c r="URX213" s="255"/>
      <c r="URY213" s="255"/>
      <c r="URZ213" s="255"/>
      <c r="USA213" s="255"/>
      <c r="USB213" s="255"/>
      <c r="USC213" s="255"/>
      <c r="USD213" s="255"/>
      <c r="USE213" s="255"/>
      <c r="USF213" s="255"/>
      <c r="USG213" s="255"/>
      <c r="USH213" s="255"/>
      <c r="USI213" s="255"/>
      <c r="USJ213" s="255"/>
      <c r="USK213" s="255"/>
      <c r="USL213" s="255"/>
      <c r="USM213" s="255"/>
      <c r="USN213" s="255"/>
      <c r="USO213" s="255"/>
      <c r="USP213" s="255"/>
      <c r="USQ213" s="255"/>
      <c r="USR213" s="255"/>
      <c r="USS213" s="255"/>
      <c r="UST213" s="255"/>
      <c r="USU213" s="255"/>
      <c r="USV213" s="255"/>
      <c r="USW213" s="255"/>
      <c r="USX213" s="255"/>
      <c r="USY213" s="255"/>
      <c r="USZ213" s="255"/>
      <c r="UTA213" s="255"/>
      <c r="UTB213" s="255"/>
      <c r="UTC213" s="255"/>
      <c r="UTD213" s="255"/>
      <c r="UTE213" s="255"/>
      <c r="UTF213" s="255"/>
      <c r="UTG213" s="255"/>
      <c r="UTH213" s="255"/>
      <c r="UTI213" s="255"/>
      <c r="UTJ213" s="255"/>
      <c r="UTK213" s="255"/>
      <c r="UTL213" s="255"/>
      <c r="UTM213" s="255"/>
      <c r="UTN213" s="255"/>
      <c r="UTO213" s="255"/>
      <c r="UTP213" s="255"/>
      <c r="UTQ213" s="255"/>
      <c r="UTR213" s="255"/>
      <c r="UTS213" s="255"/>
      <c r="UTT213" s="255"/>
      <c r="UTU213" s="255"/>
      <c r="UTV213" s="255"/>
      <c r="UTW213" s="255"/>
      <c r="UTX213" s="255"/>
      <c r="UTY213" s="255"/>
      <c r="UTZ213" s="255"/>
      <c r="UUA213" s="255"/>
      <c r="UUB213" s="255"/>
      <c r="UUC213" s="255"/>
      <c r="UUD213" s="255"/>
      <c r="UUE213" s="255"/>
      <c r="UUF213" s="255"/>
      <c r="UUG213" s="255"/>
      <c r="UUH213" s="255"/>
      <c r="UUI213" s="255"/>
      <c r="UUJ213" s="255"/>
      <c r="UUK213" s="255"/>
      <c r="UUL213" s="255"/>
      <c r="UUM213" s="255"/>
      <c r="UUN213" s="255"/>
      <c r="UUO213" s="255"/>
      <c r="UUP213" s="255"/>
      <c r="UUQ213" s="255"/>
      <c r="UUR213" s="255"/>
      <c r="UUS213" s="255"/>
      <c r="UUT213" s="255"/>
      <c r="UUU213" s="255"/>
      <c r="UUV213" s="255"/>
      <c r="UUW213" s="255"/>
      <c r="UUX213" s="255"/>
      <c r="UUY213" s="255"/>
      <c r="UUZ213" s="255"/>
      <c r="UVA213" s="255"/>
      <c r="UVB213" s="255"/>
      <c r="UVC213" s="255"/>
      <c r="UVD213" s="255"/>
      <c r="UVE213" s="255"/>
      <c r="UVF213" s="255"/>
      <c r="UVG213" s="255"/>
      <c r="UVH213" s="255"/>
      <c r="UVI213" s="255"/>
      <c r="UVJ213" s="255"/>
      <c r="UVK213" s="255"/>
      <c r="UVL213" s="255"/>
      <c r="UVM213" s="255"/>
      <c r="UVN213" s="255"/>
      <c r="UVO213" s="255"/>
      <c r="UVP213" s="255"/>
      <c r="UVQ213" s="255"/>
      <c r="UVR213" s="255"/>
      <c r="UVS213" s="255"/>
      <c r="UVT213" s="255"/>
      <c r="UVU213" s="255"/>
      <c r="UVV213" s="255"/>
      <c r="UVW213" s="255"/>
      <c r="UVX213" s="255"/>
      <c r="UVY213" s="255"/>
      <c r="UVZ213" s="255"/>
      <c r="UWA213" s="255"/>
      <c r="UWB213" s="255"/>
      <c r="UWC213" s="255"/>
      <c r="UWD213" s="255"/>
      <c r="UWE213" s="255"/>
      <c r="UWF213" s="255"/>
      <c r="UWG213" s="255"/>
      <c r="UWH213" s="255"/>
      <c r="UWI213" s="255"/>
      <c r="UWJ213" s="255"/>
      <c r="UWK213" s="255"/>
      <c r="UWL213" s="255"/>
      <c r="UWM213" s="255"/>
      <c r="UWN213" s="255"/>
      <c r="UWO213" s="255"/>
      <c r="UWP213" s="255"/>
      <c r="UWQ213" s="255"/>
      <c r="UWR213" s="255"/>
      <c r="UWS213" s="255"/>
      <c r="UWT213" s="255"/>
      <c r="UWU213" s="255"/>
      <c r="UWV213" s="255"/>
      <c r="UWW213" s="255"/>
      <c r="UWX213" s="255"/>
      <c r="UWY213" s="255"/>
      <c r="UWZ213" s="255"/>
      <c r="UXA213" s="255"/>
      <c r="UXB213" s="255"/>
      <c r="UXC213" s="255"/>
      <c r="UXD213" s="255"/>
      <c r="UXE213" s="255"/>
      <c r="UXF213" s="255"/>
      <c r="UXG213" s="255"/>
      <c r="UXH213" s="255"/>
      <c r="UXI213" s="255"/>
      <c r="UXJ213" s="255"/>
      <c r="UXK213" s="255"/>
      <c r="UXL213" s="255"/>
      <c r="UXM213" s="255"/>
      <c r="UXN213" s="255"/>
      <c r="UXO213" s="255"/>
      <c r="UXP213" s="255"/>
      <c r="UXQ213" s="255"/>
      <c r="UXR213" s="255"/>
      <c r="UXS213" s="255"/>
      <c r="UXT213" s="255"/>
      <c r="UXU213" s="255"/>
      <c r="UXV213" s="255"/>
      <c r="UXW213" s="255"/>
      <c r="UXX213" s="255"/>
      <c r="UXY213" s="255"/>
      <c r="UXZ213" s="255"/>
      <c r="UYA213" s="255"/>
      <c r="UYB213" s="255"/>
      <c r="UYC213" s="255"/>
      <c r="UYD213" s="255"/>
      <c r="UYE213" s="255"/>
      <c r="UYF213" s="255"/>
      <c r="UYG213" s="255"/>
      <c r="UYH213" s="255"/>
      <c r="UYI213" s="255"/>
      <c r="UYJ213" s="255"/>
      <c r="UYK213" s="255"/>
      <c r="UYL213" s="255"/>
      <c r="UYM213" s="255"/>
      <c r="UYN213" s="255"/>
      <c r="UYO213" s="255"/>
      <c r="UYP213" s="255"/>
      <c r="UYQ213" s="255"/>
      <c r="UYR213" s="255"/>
      <c r="UYS213" s="255"/>
      <c r="UYT213" s="255"/>
      <c r="UYU213" s="255"/>
      <c r="UYV213" s="255"/>
      <c r="UYW213" s="255"/>
      <c r="UYX213" s="255"/>
      <c r="UYY213" s="255"/>
      <c r="UYZ213" s="255"/>
      <c r="UZA213" s="255"/>
      <c r="UZB213" s="255"/>
      <c r="UZC213" s="255"/>
      <c r="UZD213" s="255"/>
      <c r="UZE213" s="255"/>
      <c r="UZF213" s="255"/>
      <c r="UZG213" s="255"/>
      <c r="UZH213" s="255"/>
      <c r="UZI213" s="255"/>
      <c r="UZJ213" s="255"/>
      <c r="UZK213" s="255"/>
      <c r="UZL213" s="255"/>
      <c r="UZM213" s="255"/>
      <c r="UZN213" s="255"/>
      <c r="UZO213" s="255"/>
      <c r="UZP213" s="255"/>
      <c r="UZQ213" s="255"/>
      <c r="UZR213" s="255"/>
      <c r="UZS213" s="255"/>
      <c r="UZT213" s="255"/>
      <c r="UZU213" s="255"/>
      <c r="UZV213" s="255"/>
      <c r="UZW213" s="255"/>
      <c r="UZX213" s="255"/>
      <c r="UZY213" s="255"/>
      <c r="UZZ213" s="255"/>
      <c r="VAA213" s="255"/>
      <c r="VAB213" s="255"/>
      <c r="VAC213" s="255"/>
      <c r="VAD213" s="255"/>
      <c r="VAE213" s="255"/>
      <c r="VAF213" s="255"/>
      <c r="VAG213" s="255"/>
      <c r="VAH213" s="255"/>
      <c r="VAI213" s="255"/>
      <c r="VAJ213" s="255"/>
      <c r="VAK213" s="255"/>
      <c r="VAL213" s="255"/>
      <c r="VAM213" s="255"/>
      <c r="VAN213" s="255"/>
      <c r="VAO213" s="255"/>
      <c r="VAP213" s="255"/>
      <c r="VAQ213" s="255"/>
      <c r="VAR213" s="255"/>
      <c r="VAS213" s="255"/>
      <c r="VAT213" s="255"/>
      <c r="VAU213" s="255"/>
      <c r="VAV213" s="255"/>
      <c r="VAW213" s="255"/>
      <c r="VAX213" s="255"/>
      <c r="VAY213" s="255"/>
      <c r="VAZ213" s="255"/>
      <c r="VBA213" s="255"/>
      <c r="VBB213" s="255"/>
      <c r="VBC213" s="255"/>
      <c r="VBD213" s="255"/>
      <c r="VBE213" s="255"/>
      <c r="VBF213" s="255"/>
      <c r="VBG213" s="255"/>
      <c r="VBH213" s="255"/>
      <c r="VBI213" s="255"/>
      <c r="VBJ213" s="255"/>
      <c r="VBK213" s="255"/>
      <c r="VBL213" s="255"/>
      <c r="VBM213" s="255"/>
      <c r="VBN213" s="255"/>
      <c r="VBO213" s="255"/>
      <c r="VBP213" s="255"/>
      <c r="VBQ213" s="255"/>
      <c r="VBR213" s="255"/>
      <c r="VBS213" s="255"/>
      <c r="VBT213" s="255"/>
      <c r="VBU213" s="255"/>
      <c r="VBV213" s="255"/>
      <c r="VBW213" s="255"/>
      <c r="VBX213" s="255"/>
      <c r="VBY213" s="255"/>
      <c r="VBZ213" s="255"/>
      <c r="VCA213" s="255"/>
      <c r="VCB213" s="255"/>
      <c r="VCC213" s="255"/>
      <c r="VCD213" s="255"/>
      <c r="VCE213" s="255"/>
      <c r="VCF213" s="255"/>
      <c r="VCG213" s="255"/>
      <c r="VCH213" s="255"/>
      <c r="VCI213" s="255"/>
      <c r="VCJ213" s="255"/>
      <c r="VCK213" s="255"/>
      <c r="VCL213" s="255"/>
      <c r="VCM213" s="255"/>
      <c r="VCN213" s="255"/>
      <c r="VCO213" s="255"/>
      <c r="VCP213" s="255"/>
      <c r="VCQ213" s="255"/>
      <c r="VCR213" s="255"/>
      <c r="VCS213" s="255"/>
      <c r="VCT213" s="255"/>
      <c r="VCU213" s="255"/>
      <c r="VCV213" s="255"/>
      <c r="VCW213" s="255"/>
      <c r="VCX213" s="255"/>
      <c r="VCY213" s="255"/>
      <c r="VCZ213" s="255"/>
      <c r="VDA213" s="255"/>
      <c r="VDB213" s="255"/>
      <c r="VDC213" s="255"/>
      <c r="VDD213" s="255"/>
      <c r="VDE213" s="255"/>
      <c r="VDF213" s="255"/>
      <c r="VDG213" s="255"/>
      <c r="VDH213" s="255"/>
      <c r="VDI213" s="255"/>
      <c r="VDJ213" s="255"/>
      <c r="VDK213" s="255"/>
      <c r="VDL213" s="255"/>
      <c r="VDM213" s="255"/>
      <c r="VDN213" s="255"/>
      <c r="VDO213" s="255"/>
      <c r="VDP213" s="255"/>
      <c r="VDQ213" s="255"/>
      <c r="VDR213" s="255"/>
      <c r="VDS213" s="255"/>
      <c r="VDT213" s="255"/>
      <c r="VDU213" s="255"/>
      <c r="VDV213" s="255"/>
      <c r="VDW213" s="255"/>
      <c r="VDX213" s="255"/>
      <c r="VDY213" s="255"/>
      <c r="VDZ213" s="255"/>
      <c r="VEA213" s="255"/>
      <c r="VEB213" s="255"/>
      <c r="VEC213" s="255"/>
      <c r="VED213" s="255"/>
      <c r="VEE213" s="255"/>
      <c r="VEF213" s="255"/>
      <c r="VEG213" s="255"/>
      <c r="VEH213" s="255"/>
      <c r="VEI213" s="255"/>
      <c r="VEJ213" s="255"/>
      <c r="VEK213" s="255"/>
      <c r="VEL213" s="255"/>
      <c r="VEM213" s="255"/>
      <c r="VEN213" s="255"/>
      <c r="VEO213" s="255"/>
      <c r="VEP213" s="255"/>
      <c r="VEQ213" s="255"/>
      <c r="VER213" s="255"/>
      <c r="VES213" s="255"/>
      <c r="VET213" s="255"/>
      <c r="VEU213" s="255"/>
      <c r="VEV213" s="255"/>
      <c r="VEW213" s="255"/>
      <c r="VEX213" s="255"/>
      <c r="VEY213" s="255"/>
      <c r="VEZ213" s="255"/>
      <c r="VFA213" s="255"/>
      <c r="VFB213" s="255"/>
      <c r="VFC213" s="255"/>
      <c r="VFD213" s="255"/>
      <c r="VFE213" s="255"/>
      <c r="VFF213" s="255"/>
      <c r="VFG213" s="255"/>
      <c r="VFH213" s="255"/>
      <c r="VFI213" s="255"/>
      <c r="VFJ213" s="255"/>
      <c r="VFK213" s="255"/>
      <c r="VFL213" s="255"/>
      <c r="VFM213" s="255"/>
      <c r="VFN213" s="255"/>
      <c r="VFO213" s="255"/>
      <c r="VFP213" s="255"/>
      <c r="VFQ213" s="255"/>
      <c r="VFR213" s="255"/>
      <c r="VFS213" s="255"/>
      <c r="VFT213" s="255"/>
      <c r="VFU213" s="255"/>
      <c r="VFV213" s="255"/>
      <c r="VFW213" s="255"/>
      <c r="VFX213" s="255"/>
      <c r="VFY213" s="255"/>
      <c r="VFZ213" s="255"/>
      <c r="VGA213" s="255"/>
      <c r="VGB213" s="255"/>
      <c r="VGC213" s="255"/>
      <c r="VGD213" s="255"/>
      <c r="VGE213" s="255"/>
      <c r="VGF213" s="255"/>
      <c r="VGG213" s="255"/>
      <c r="VGH213" s="255"/>
      <c r="VGI213" s="255"/>
      <c r="VGJ213" s="255"/>
      <c r="VGK213" s="255"/>
      <c r="VGL213" s="255"/>
      <c r="VGM213" s="255"/>
      <c r="VGN213" s="255"/>
      <c r="VGO213" s="255"/>
      <c r="VGP213" s="255"/>
      <c r="VGQ213" s="255"/>
      <c r="VGR213" s="255"/>
      <c r="VGS213" s="255"/>
      <c r="VGT213" s="255"/>
      <c r="VGU213" s="255"/>
      <c r="VGV213" s="255"/>
      <c r="VGW213" s="255"/>
      <c r="VGX213" s="255"/>
      <c r="VGY213" s="255"/>
      <c r="VGZ213" s="255"/>
      <c r="VHA213" s="255"/>
      <c r="VHB213" s="255"/>
      <c r="VHC213" s="255"/>
      <c r="VHD213" s="255"/>
      <c r="VHE213" s="255"/>
      <c r="VHF213" s="255"/>
      <c r="VHG213" s="255"/>
      <c r="VHH213" s="255"/>
      <c r="VHI213" s="255"/>
      <c r="VHJ213" s="255"/>
      <c r="VHK213" s="255"/>
      <c r="VHL213" s="255"/>
      <c r="VHM213" s="255"/>
      <c r="VHN213" s="255"/>
      <c r="VHO213" s="255"/>
      <c r="VHP213" s="255"/>
      <c r="VHQ213" s="255"/>
      <c r="VHR213" s="255"/>
      <c r="VHS213" s="255"/>
      <c r="VHT213" s="255"/>
      <c r="VHU213" s="255"/>
      <c r="VHV213" s="255"/>
      <c r="VHW213" s="255"/>
      <c r="VHX213" s="255"/>
      <c r="VHY213" s="255"/>
      <c r="VHZ213" s="255"/>
      <c r="VIA213" s="255"/>
      <c r="VIB213" s="255"/>
      <c r="VIC213" s="255"/>
      <c r="VID213" s="255"/>
      <c r="VIE213" s="255"/>
      <c r="VIF213" s="255"/>
      <c r="VIG213" s="255"/>
      <c r="VIH213" s="255"/>
      <c r="VII213" s="255"/>
      <c r="VIJ213" s="255"/>
      <c r="VIK213" s="255"/>
      <c r="VIL213" s="255"/>
      <c r="VIM213" s="255"/>
      <c r="VIN213" s="255"/>
      <c r="VIO213" s="255"/>
      <c r="VIP213" s="255"/>
      <c r="VIQ213" s="255"/>
      <c r="VIR213" s="255"/>
      <c r="VIS213" s="255"/>
      <c r="VIT213" s="255"/>
      <c r="VIU213" s="255"/>
      <c r="VIV213" s="255"/>
      <c r="VIW213" s="255"/>
      <c r="VIX213" s="255"/>
      <c r="VIY213" s="255"/>
      <c r="VIZ213" s="255"/>
      <c r="VJA213" s="255"/>
      <c r="VJB213" s="255"/>
      <c r="VJC213" s="255"/>
      <c r="VJD213" s="255"/>
      <c r="VJE213" s="255"/>
      <c r="VJF213" s="255"/>
      <c r="VJG213" s="255"/>
      <c r="VJH213" s="255"/>
      <c r="VJI213" s="255"/>
      <c r="VJJ213" s="255"/>
      <c r="VJK213" s="255"/>
      <c r="VJL213" s="255"/>
      <c r="VJM213" s="255"/>
      <c r="VJN213" s="255"/>
      <c r="VJO213" s="255"/>
      <c r="VJP213" s="255"/>
      <c r="VJQ213" s="255"/>
      <c r="VJR213" s="255"/>
      <c r="VJS213" s="255"/>
      <c r="VJT213" s="255"/>
      <c r="VJU213" s="255"/>
      <c r="VJV213" s="255"/>
      <c r="VJW213" s="255"/>
      <c r="VJX213" s="255"/>
      <c r="VJY213" s="255"/>
      <c r="VJZ213" s="255"/>
      <c r="VKA213" s="255"/>
      <c r="VKB213" s="255"/>
      <c r="VKC213" s="255"/>
      <c r="VKD213" s="255"/>
      <c r="VKE213" s="255"/>
      <c r="VKF213" s="255"/>
      <c r="VKG213" s="255"/>
      <c r="VKH213" s="255"/>
      <c r="VKI213" s="255"/>
      <c r="VKJ213" s="255"/>
      <c r="VKK213" s="255"/>
      <c r="VKL213" s="255"/>
      <c r="VKM213" s="255"/>
      <c r="VKN213" s="255"/>
      <c r="VKO213" s="255"/>
      <c r="VKP213" s="255"/>
      <c r="VKQ213" s="255"/>
      <c r="VKR213" s="255"/>
      <c r="VKS213" s="255"/>
      <c r="VKT213" s="255"/>
      <c r="VKU213" s="255"/>
      <c r="VKV213" s="255"/>
      <c r="VKW213" s="255"/>
      <c r="VKX213" s="255"/>
      <c r="VKY213" s="255"/>
      <c r="VKZ213" s="255"/>
      <c r="VLA213" s="255"/>
      <c r="VLB213" s="255"/>
      <c r="VLC213" s="255"/>
      <c r="VLD213" s="255"/>
      <c r="VLE213" s="255"/>
      <c r="VLF213" s="255"/>
      <c r="VLG213" s="255"/>
      <c r="VLH213" s="255"/>
      <c r="VLI213" s="255"/>
      <c r="VLJ213" s="255"/>
      <c r="VLK213" s="255"/>
      <c r="VLL213" s="255"/>
      <c r="VLM213" s="255"/>
      <c r="VLN213" s="255"/>
      <c r="VLO213" s="255"/>
      <c r="VLP213" s="255"/>
      <c r="VLQ213" s="255"/>
      <c r="VLR213" s="255"/>
      <c r="VLS213" s="255"/>
      <c r="VLT213" s="255"/>
      <c r="VLU213" s="255"/>
      <c r="VLV213" s="255"/>
      <c r="VLW213" s="255"/>
      <c r="VLX213" s="255"/>
      <c r="VLY213" s="255"/>
      <c r="VLZ213" s="255"/>
      <c r="VMA213" s="255"/>
      <c r="VMB213" s="255"/>
      <c r="VMC213" s="255"/>
      <c r="VMD213" s="255"/>
      <c r="VME213" s="255"/>
      <c r="VMF213" s="255"/>
      <c r="VMG213" s="255"/>
      <c r="VMH213" s="255"/>
      <c r="VMI213" s="255"/>
      <c r="VMJ213" s="255"/>
      <c r="VMK213" s="255"/>
      <c r="VML213" s="255"/>
      <c r="VMM213" s="255"/>
      <c r="VMN213" s="255"/>
      <c r="VMO213" s="255"/>
      <c r="VMP213" s="255"/>
      <c r="VMQ213" s="255"/>
      <c r="VMR213" s="255"/>
      <c r="VMS213" s="255"/>
      <c r="VMT213" s="255"/>
      <c r="VMU213" s="255"/>
      <c r="VMV213" s="255"/>
      <c r="VMW213" s="255"/>
      <c r="VMX213" s="255"/>
      <c r="VMY213" s="255"/>
      <c r="VMZ213" s="255"/>
      <c r="VNA213" s="255"/>
      <c r="VNB213" s="255"/>
      <c r="VNC213" s="255"/>
      <c r="VND213" s="255"/>
      <c r="VNE213" s="255"/>
      <c r="VNF213" s="255"/>
      <c r="VNG213" s="255"/>
      <c r="VNH213" s="255"/>
      <c r="VNI213" s="255"/>
      <c r="VNJ213" s="255"/>
      <c r="VNK213" s="255"/>
      <c r="VNL213" s="255"/>
      <c r="VNM213" s="255"/>
      <c r="VNN213" s="255"/>
      <c r="VNO213" s="255"/>
      <c r="VNP213" s="255"/>
      <c r="VNQ213" s="255"/>
      <c r="VNR213" s="255"/>
      <c r="VNS213" s="255"/>
      <c r="VNT213" s="255"/>
      <c r="VNU213" s="255"/>
      <c r="VNV213" s="255"/>
      <c r="VNW213" s="255"/>
      <c r="VNX213" s="255"/>
      <c r="VNY213" s="255"/>
      <c r="VNZ213" s="255"/>
      <c r="VOA213" s="255"/>
      <c r="VOB213" s="255"/>
      <c r="VOC213" s="255"/>
      <c r="VOD213" s="255"/>
      <c r="VOE213" s="255"/>
      <c r="VOF213" s="255"/>
      <c r="VOG213" s="255"/>
      <c r="VOH213" s="255"/>
      <c r="VOI213" s="255"/>
      <c r="VOJ213" s="255"/>
      <c r="VOK213" s="255"/>
      <c r="VOL213" s="255"/>
      <c r="VOM213" s="255"/>
      <c r="VON213" s="255"/>
      <c r="VOO213" s="255"/>
      <c r="VOP213" s="255"/>
      <c r="VOQ213" s="255"/>
      <c r="VOR213" s="255"/>
      <c r="VOS213" s="255"/>
      <c r="VOT213" s="255"/>
      <c r="VOU213" s="255"/>
      <c r="VOV213" s="255"/>
      <c r="VOW213" s="255"/>
      <c r="VOX213" s="255"/>
      <c r="VOY213" s="255"/>
      <c r="VOZ213" s="255"/>
      <c r="VPA213" s="255"/>
      <c r="VPB213" s="255"/>
      <c r="VPC213" s="255"/>
      <c r="VPD213" s="255"/>
      <c r="VPE213" s="255"/>
      <c r="VPF213" s="255"/>
      <c r="VPG213" s="255"/>
      <c r="VPH213" s="255"/>
      <c r="VPI213" s="255"/>
      <c r="VPJ213" s="255"/>
      <c r="VPK213" s="255"/>
      <c r="VPL213" s="255"/>
      <c r="VPM213" s="255"/>
      <c r="VPN213" s="255"/>
      <c r="VPO213" s="255"/>
      <c r="VPP213" s="255"/>
      <c r="VPQ213" s="255"/>
      <c r="VPR213" s="255"/>
      <c r="VPS213" s="255"/>
      <c r="VPT213" s="255"/>
      <c r="VPU213" s="255"/>
      <c r="VPV213" s="255"/>
      <c r="VPW213" s="255"/>
      <c r="VPX213" s="255"/>
      <c r="VPY213" s="255"/>
      <c r="VPZ213" s="255"/>
      <c r="VQA213" s="255"/>
      <c r="VQB213" s="255"/>
      <c r="VQC213" s="255"/>
      <c r="VQD213" s="255"/>
      <c r="VQE213" s="255"/>
      <c r="VQF213" s="255"/>
      <c r="VQG213" s="255"/>
      <c r="VQH213" s="255"/>
      <c r="VQI213" s="255"/>
      <c r="VQJ213" s="255"/>
      <c r="VQK213" s="255"/>
      <c r="VQL213" s="255"/>
      <c r="VQM213" s="255"/>
      <c r="VQN213" s="255"/>
      <c r="VQO213" s="255"/>
      <c r="VQP213" s="255"/>
      <c r="VQQ213" s="255"/>
      <c r="VQR213" s="255"/>
      <c r="VQS213" s="255"/>
      <c r="VQT213" s="255"/>
      <c r="VQU213" s="255"/>
      <c r="VQV213" s="255"/>
      <c r="VQW213" s="255"/>
      <c r="VQX213" s="255"/>
      <c r="VQY213" s="255"/>
      <c r="VQZ213" s="255"/>
      <c r="VRA213" s="255"/>
      <c r="VRB213" s="255"/>
      <c r="VRC213" s="255"/>
      <c r="VRD213" s="255"/>
      <c r="VRE213" s="255"/>
      <c r="VRF213" s="255"/>
      <c r="VRG213" s="255"/>
      <c r="VRH213" s="255"/>
      <c r="VRI213" s="255"/>
      <c r="VRJ213" s="255"/>
      <c r="VRK213" s="255"/>
      <c r="VRL213" s="255"/>
      <c r="VRM213" s="255"/>
      <c r="VRN213" s="255"/>
      <c r="VRO213" s="255"/>
      <c r="VRP213" s="255"/>
      <c r="VRQ213" s="255"/>
      <c r="VRR213" s="255"/>
      <c r="VRS213" s="255"/>
      <c r="VRT213" s="255"/>
      <c r="VRU213" s="255"/>
      <c r="VRV213" s="255"/>
      <c r="VRW213" s="255"/>
      <c r="VRX213" s="255"/>
      <c r="VRY213" s="255"/>
      <c r="VRZ213" s="255"/>
      <c r="VSA213" s="255"/>
      <c r="VSB213" s="255"/>
      <c r="VSC213" s="255"/>
      <c r="VSD213" s="255"/>
      <c r="VSE213" s="255"/>
      <c r="VSF213" s="255"/>
      <c r="VSG213" s="255"/>
      <c r="VSH213" s="255"/>
      <c r="VSI213" s="255"/>
      <c r="VSJ213" s="255"/>
      <c r="VSK213" s="255"/>
      <c r="VSL213" s="255"/>
      <c r="VSM213" s="255"/>
      <c r="VSN213" s="255"/>
      <c r="VSO213" s="255"/>
      <c r="VSP213" s="255"/>
      <c r="VSQ213" s="255"/>
      <c r="VSR213" s="255"/>
      <c r="VSS213" s="255"/>
      <c r="VST213" s="255"/>
      <c r="VSU213" s="255"/>
      <c r="VSV213" s="255"/>
      <c r="VSW213" s="255"/>
      <c r="VSX213" s="255"/>
      <c r="VSY213" s="255"/>
      <c r="VSZ213" s="255"/>
      <c r="VTA213" s="255"/>
      <c r="VTB213" s="255"/>
      <c r="VTC213" s="255"/>
      <c r="VTD213" s="255"/>
      <c r="VTE213" s="255"/>
      <c r="VTF213" s="255"/>
      <c r="VTG213" s="255"/>
      <c r="VTH213" s="255"/>
      <c r="VTI213" s="255"/>
      <c r="VTJ213" s="255"/>
      <c r="VTK213" s="255"/>
      <c r="VTL213" s="255"/>
      <c r="VTM213" s="255"/>
      <c r="VTN213" s="255"/>
      <c r="VTO213" s="255"/>
      <c r="VTP213" s="255"/>
      <c r="VTQ213" s="255"/>
      <c r="VTR213" s="255"/>
      <c r="VTS213" s="255"/>
      <c r="VTT213" s="255"/>
      <c r="VTU213" s="255"/>
      <c r="VTV213" s="255"/>
      <c r="VTW213" s="255"/>
      <c r="VTX213" s="255"/>
      <c r="VTY213" s="255"/>
      <c r="VTZ213" s="255"/>
      <c r="VUA213" s="255"/>
      <c r="VUB213" s="255"/>
      <c r="VUC213" s="255"/>
      <c r="VUD213" s="255"/>
      <c r="VUE213" s="255"/>
      <c r="VUF213" s="255"/>
      <c r="VUG213" s="255"/>
      <c r="VUH213" s="255"/>
      <c r="VUI213" s="255"/>
      <c r="VUJ213" s="255"/>
      <c r="VUK213" s="255"/>
      <c r="VUL213" s="255"/>
      <c r="VUM213" s="255"/>
      <c r="VUN213" s="255"/>
      <c r="VUO213" s="255"/>
      <c r="VUP213" s="255"/>
      <c r="VUQ213" s="255"/>
      <c r="VUR213" s="255"/>
      <c r="VUS213" s="255"/>
      <c r="VUT213" s="255"/>
      <c r="VUU213" s="255"/>
      <c r="VUV213" s="255"/>
      <c r="VUW213" s="255"/>
      <c r="VUX213" s="255"/>
      <c r="VUY213" s="255"/>
      <c r="VUZ213" s="255"/>
      <c r="VVA213" s="255"/>
      <c r="VVB213" s="255"/>
      <c r="VVC213" s="255"/>
      <c r="VVD213" s="255"/>
      <c r="VVE213" s="255"/>
      <c r="VVF213" s="255"/>
      <c r="VVG213" s="255"/>
      <c r="VVH213" s="255"/>
      <c r="VVI213" s="255"/>
      <c r="VVJ213" s="255"/>
      <c r="VVK213" s="255"/>
      <c r="VVL213" s="255"/>
      <c r="VVM213" s="255"/>
      <c r="VVN213" s="255"/>
      <c r="VVO213" s="255"/>
      <c r="VVP213" s="255"/>
      <c r="VVQ213" s="255"/>
      <c r="VVR213" s="255"/>
      <c r="VVS213" s="255"/>
      <c r="VVT213" s="255"/>
      <c r="VVU213" s="255"/>
      <c r="VVV213" s="255"/>
      <c r="VVW213" s="255"/>
      <c r="VVX213" s="255"/>
      <c r="VVY213" s="255"/>
      <c r="VVZ213" s="255"/>
      <c r="VWA213" s="255"/>
      <c r="VWB213" s="255"/>
      <c r="VWC213" s="255"/>
      <c r="VWD213" s="255"/>
      <c r="VWE213" s="255"/>
      <c r="VWF213" s="255"/>
      <c r="VWG213" s="255"/>
      <c r="VWH213" s="255"/>
      <c r="VWI213" s="255"/>
      <c r="VWJ213" s="255"/>
      <c r="VWK213" s="255"/>
      <c r="VWL213" s="255"/>
      <c r="VWM213" s="255"/>
      <c r="VWN213" s="255"/>
      <c r="VWO213" s="255"/>
      <c r="VWP213" s="255"/>
      <c r="VWQ213" s="255"/>
      <c r="VWR213" s="255"/>
      <c r="VWS213" s="255"/>
      <c r="VWT213" s="255"/>
      <c r="VWU213" s="255"/>
      <c r="VWV213" s="255"/>
      <c r="VWW213" s="255"/>
      <c r="VWX213" s="255"/>
      <c r="VWY213" s="255"/>
      <c r="VWZ213" s="255"/>
      <c r="VXA213" s="255"/>
      <c r="VXB213" s="255"/>
      <c r="VXC213" s="255"/>
      <c r="VXD213" s="255"/>
      <c r="VXE213" s="255"/>
      <c r="VXF213" s="255"/>
      <c r="VXG213" s="255"/>
      <c r="VXH213" s="255"/>
      <c r="VXI213" s="255"/>
      <c r="VXJ213" s="255"/>
      <c r="VXK213" s="255"/>
      <c r="VXL213" s="255"/>
      <c r="VXM213" s="255"/>
      <c r="VXN213" s="255"/>
      <c r="VXO213" s="255"/>
      <c r="VXP213" s="255"/>
      <c r="VXQ213" s="255"/>
      <c r="VXR213" s="255"/>
      <c r="VXS213" s="255"/>
      <c r="VXT213" s="255"/>
      <c r="VXU213" s="255"/>
      <c r="VXV213" s="255"/>
      <c r="VXW213" s="255"/>
      <c r="VXX213" s="255"/>
      <c r="VXY213" s="255"/>
      <c r="VXZ213" s="255"/>
      <c r="VYA213" s="255"/>
      <c r="VYB213" s="255"/>
      <c r="VYC213" s="255"/>
      <c r="VYD213" s="255"/>
      <c r="VYE213" s="255"/>
      <c r="VYF213" s="255"/>
      <c r="VYG213" s="255"/>
      <c r="VYH213" s="255"/>
      <c r="VYI213" s="255"/>
      <c r="VYJ213" s="255"/>
      <c r="VYK213" s="255"/>
      <c r="VYL213" s="255"/>
      <c r="VYM213" s="255"/>
      <c r="VYN213" s="255"/>
      <c r="VYO213" s="255"/>
      <c r="VYP213" s="255"/>
      <c r="VYQ213" s="255"/>
      <c r="VYR213" s="255"/>
      <c r="VYS213" s="255"/>
      <c r="VYT213" s="255"/>
      <c r="VYU213" s="255"/>
      <c r="VYV213" s="255"/>
      <c r="VYW213" s="255"/>
      <c r="VYX213" s="255"/>
      <c r="VYY213" s="255"/>
      <c r="VYZ213" s="255"/>
      <c r="VZA213" s="255"/>
      <c r="VZB213" s="255"/>
      <c r="VZC213" s="255"/>
      <c r="VZD213" s="255"/>
      <c r="VZE213" s="255"/>
      <c r="VZF213" s="255"/>
      <c r="VZG213" s="255"/>
      <c r="VZH213" s="255"/>
      <c r="VZI213" s="255"/>
      <c r="VZJ213" s="255"/>
      <c r="VZK213" s="255"/>
      <c r="VZL213" s="255"/>
      <c r="VZM213" s="255"/>
      <c r="VZN213" s="255"/>
      <c r="VZO213" s="255"/>
      <c r="VZP213" s="255"/>
      <c r="VZQ213" s="255"/>
      <c r="VZR213" s="255"/>
      <c r="VZS213" s="255"/>
      <c r="VZT213" s="255"/>
      <c r="VZU213" s="255"/>
      <c r="VZV213" s="255"/>
      <c r="VZW213" s="255"/>
      <c r="VZX213" s="255"/>
      <c r="VZY213" s="255"/>
      <c r="VZZ213" s="255"/>
      <c r="WAA213" s="255"/>
      <c r="WAB213" s="255"/>
      <c r="WAC213" s="255"/>
      <c r="WAD213" s="255"/>
      <c r="WAE213" s="255"/>
      <c r="WAF213" s="255"/>
      <c r="WAG213" s="255"/>
      <c r="WAH213" s="255"/>
      <c r="WAI213" s="255"/>
      <c r="WAJ213" s="255"/>
      <c r="WAK213" s="255"/>
      <c r="WAL213" s="255"/>
      <c r="WAM213" s="255"/>
      <c r="WAN213" s="255"/>
      <c r="WAO213" s="255"/>
      <c r="WAP213" s="255"/>
      <c r="WAQ213" s="255"/>
      <c r="WAR213" s="255"/>
      <c r="WAS213" s="255"/>
      <c r="WAT213" s="255"/>
      <c r="WAU213" s="255"/>
      <c r="WAV213" s="255"/>
      <c r="WAW213" s="255"/>
      <c r="WAX213" s="255"/>
      <c r="WAY213" s="255"/>
      <c r="WAZ213" s="255"/>
      <c r="WBA213" s="255"/>
      <c r="WBB213" s="255"/>
      <c r="WBC213" s="255"/>
      <c r="WBD213" s="255"/>
      <c r="WBE213" s="255"/>
      <c r="WBF213" s="255"/>
      <c r="WBG213" s="255"/>
      <c r="WBH213" s="255"/>
      <c r="WBI213" s="255"/>
      <c r="WBJ213" s="255"/>
      <c r="WBK213" s="255"/>
      <c r="WBL213" s="255"/>
      <c r="WBM213" s="255"/>
      <c r="WBN213" s="255"/>
      <c r="WBO213" s="255"/>
      <c r="WBP213" s="255"/>
      <c r="WBQ213" s="255"/>
      <c r="WBR213" s="255"/>
      <c r="WBS213" s="255"/>
      <c r="WBT213" s="255"/>
      <c r="WBU213" s="255"/>
      <c r="WBV213" s="255"/>
      <c r="WBW213" s="255"/>
      <c r="WBX213" s="255"/>
      <c r="WBY213" s="255"/>
      <c r="WBZ213" s="255"/>
      <c r="WCA213" s="255"/>
      <c r="WCB213" s="255"/>
      <c r="WCC213" s="255"/>
      <c r="WCD213" s="255"/>
      <c r="WCE213" s="255"/>
      <c r="WCF213" s="255"/>
      <c r="WCG213" s="255"/>
      <c r="WCH213" s="255"/>
      <c r="WCI213" s="255"/>
      <c r="WCJ213" s="255"/>
      <c r="WCK213" s="255"/>
      <c r="WCL213" s="255"/>
      <c r="WCM213" s="255"/>
      <c r="WCN213" s="255"/>
      <c r="WCO213" s="255"/>
      <c r="WCP213" s="255"/>
      <c r="WCQ213" s="255"/>
      <c r="WCR213" s="255"/>
      <c r="WCS213" s="255"/>
      <c r="WCT213" s="255"/>
      <c r="WCU213" s="255"/>
      <c r="WCV213" s="255"/>
      <c r="WCW213" s="255"/>
      <c r="WCX213" s="255"/>
      <c r="WCY213" s="255"/>
      <c r="WCZ213" s="255"/>
      <c r="WDA213" s="255"/>
      <c r="WDB213" s="255"/>
      <c r="WDC213" s="255"/>
      <c r="WDD213" s="255"/>
      <c r="WDE213" s="255"/>
      <c r="WDF213" s="255"/>
      <c r="WDG213" s="255"/>
      <c r="WDH213" s="255"/>
      <c r="WDI213" s="255"/>
      <c r="WDJ213" s="255"/>
      <c r="WDK213" s="255"/>
      <c r="WDL213" s="255"/>
      <c r="WDM213" s="255"/>
      <c r="WDN213" s="255"/>
      <c r="WDO213" s="255"/>
      <c r="WDP213" s="255"/>
      <c r="WDQ213" s="255"/>
      <c r="WDR213" s="255"/>
      <c r="WDS213" s="255"/>
      <c r="WDT213" s="255"/>
      <c r="WDU213" s="255"/>
      <c r="WDV213" s="255"/>
      <c r="WDW213" s="255"/>
      <c r="WDX213" s="255"/>
      <c r="WDY213" s="255"/>
      <c r="WDZ213" s="255"/>
      <c r="WEA213" s="255"/>
      <c r="WEB213" s="255"/>
      <c r="WEC213" s="255"/>
      <c r="WED213" s="255"/>
      <c r="WEE213" s="255"/>
      <c r="WEF213" s="255"/>
      <c r="WEG213" s="255"/>
      <c r="WEH213" s="255"/>
      <c r="WEI213" s="255"/>
      <c r="WEJ213" s="255"/>
      <c r="WEK213" s="255"/>
      <c r="WEL213" s="255"/>
      <c r="WEM213" s="255"/>
      <c r="WEN213" s="255"/>
      <c r="WEO213" s="255"/>
      <c r="WEP213" s="255"/>
      <c r="WEQ213" s="255"/>
      <c r="WER213" s="255"/>
      <c r="WES213" s="255"/>
      <c r="WET213" s="255"/>
      <c r="WEU213" s="255"/>
      <c r="WEV213" s="255"/>
      <c r="WEW213" s="255"/>
      <c r="WEX213" s="255"/>
      <c r="WEY213" s="255"/>
      <c r="WEZ213" s="255"/>
      <c r="WFA213" s="255"/>
      <c r="WFB213" s="255"/>
      <c r="WFC213" s="255"/>
      <c r="WFD213" s="255"/>
      <c r="WFE213" s="255"/>
      <c r="WFF213" s="255"/>
      <c r="WFG213" s="255"/>
      <c r="WFH213" s="255"/>
      <c r="WFI213" s="255"/>
      <c r="WFJ213" s="255"/>
      <c r="WFK213" s="255"/>
      <c r="WFL213" s="255"/>
      <c r="WFM213" s="255"/>
      <c r="WFN213" s="255"/>
      <c r="WFO213" s="255"/>
      <c r="WFP213" s="255"/>
      <c r="WFQ213" s="255"/>
      <c r="WFR213" s="255"/>
      <c r="WFS213" s="255"/>
      <c r="WFT213" s="255"/>
      <c r="WFU213" s="255"/>
      <c r="WFV213" s="255"/>
      <c r="WFW213" s="255"/>
      <c r="WFX213" s="255"/>
      <c r="WFY213" s="255"/>
      <c r="WFZ213" s="255"/>
      <c r="WGA213" s="255"/>
      <c r="WGB213" s="255"/>
      <c r="WGC213" s="255"/>
      <c r="WGD213" s="255"/>
      <c r="WGE213" s="255"/>
      <c r="WGF213" s="255"/>
      <c r="WGG213" s="255"/>
      <c r="WGH213" s="255"/>
      <c r="WGI213" s="255"/>
      <c r="WGJ213" s="255"/>
      <c r="WGK213" s="255"/>
      <c r="WGL213" s="255"/>
      <c r="WGM213" s="255"/>
      <c r="WGN213" s="255"/>
      <c r="WGO213" s="255"/>
      <c r="WGP213" s="255"/>
      <c r="WGQ213" s="255"/>
      <c r="WGR213" s="255"/>
      <c r="WGS213" s="255"/>
      <c r="WGT213" s="255"/>
      <c r="WGU213" s="255"/>
      <c r="WGV213" s="255"/>
      <c r="WGW213" s="255"/>
      <c r="WGX213" s="255"/>
      <c r="WGY213" s="255"/>
      <c r="WGZ213" s="255"/>
      <c r="WHA213" s="255"/>
      <c r="WHB213" s="255"/>
      <c r="WHC213" s="255"/>
      <c r="WHD213" s="255"/>
      <c r="WHE213" s="255"/>
      <c r="WHF213" s="255"/>
      <c r="WHG213" s="255"/>
      <c r="WHH213" s="255"/>
      <c r="WHI213" s="255"/>
      <c r="WHJ213" s="255"/>
      <c r="WHK213" s="255"/>
      <c r="WHL213" s="255"/>
      <c r="WHM213" s="255"/>
      <c r="WHN213" s="255"/>
      <c r="WHO213" s="255"/>
      <c r="WHP213" s="255"/>
      <c r="WHQ213" s="255"/>
      <c r="WHR213" s="255"/>
      <c r="WHS213" s="255"/>
      <c r="WHT213" s="255"/>
      <c r="WHU213" s="255"/>
      <c r="WHV213" s="255"/>
      <c r="WHW213" s="255"/>
      <c r="WHX213" s="255"/>
      <c r="WHY213" s="255"/>
      <c r="WHZ213" s="255"/>
      <c r="WIA213" s="255"/>
      <c r="WIB213" s="255"/>
      <c r="WIC213" s="255"/>
      <c r="WID213" s="255"/>
      <c r="WIE213" s="255"/>
      <c r="WIF213" s="255"/>
      <c r="WIG213" s="255"/>
      <c r="WIH213" s="255"/>
      <c r="WII213" s="255"/>
      <c r="WIJ213" s="255"/>
      <c r="WIK213" s="255"/>
      <c r="WIL213" s="255"/>
      <c r="WIM213" s="255"/>
      <c r="WIN213" s="255"/>
      <c r="WIO213" s="255"/>
      <c r="WIP213" s="255"/>
      <c r="WIQ213" s="255"/>
      <c r="WIR213" s="255"/>
      <c r="WIS213" s="255"/>
      <c r="WIT213" s="255"/>
      <c r="WIU213" s="255"/>
      <c r="WIV213" s="255"/>
      <c r="WIW213" s="255"/>
      <c r="WIX213" s="255"/>
      <c r="WIY213" s="255"/>
      <c r="WIZ213" s="255"/>
      <c r="WJA213" s="255"/>
      <c r="WJB213" s="255"/>
      <c r="WJC213" s="255"/>
      <c r="WJD213" s="255"/>
      <c r="WJE213" s="255"/>
      <c r="WJF213" s="255"/>
      <c r="WJG213" s="255"/>
      <c r="WJH213" s="255"/>
      <c r="WJI213" s="255"/>
      <c r="WJJ213" s="255"/>
      <c r="WJK213" s="255"/>
      <c r="WJL213" s="255"/>
      <c r="WJM213" s="255"/>
      <c r="WJN213" s="255"/>
      <c r="WJO213" s="255"/>
      <c r="WJP213" s="255"/>
      <c r="WJQ213" s="255"/>
      <c r="WJR213" s="255"/>
      <c r="WJS213" s="255"/>
      <c r="WJT213" s="255"/>
      <c r="WJU213" s="255"/>
      <c r="WJV213" s="255"/>
      <c r="WJW213" s="255"/>
      <c r="WJX213" s="255"/>
      <c r="WJY213" s="255"/>
      <c r="WJZ213" s="255"/>
      <c r="WKA213" s="255"/>
      <c r="WKB213" s="255"/>
      <c r="WKC213" s="255"/>
      <c r="WKD213" s="255"/>
      <c r="WKE213" s="255"/>
      <c r="WKF213" s="255"/>
      <c r="WKG213" s="255"/>
      <c r="WKH213" s="255"/>
      <c r="WKI213" s="255"/>
      <c r="WKJ213" s="255"/>
      <c r="WKK213" s="255"/>
      <c r="WKL213" s="255"/>
      <c r="WKM213" s="255"/>
      <c r="WKN213" s="255"/>
      <c r="WKO213" s="255"/>
      <c r="WKP213" s="255"/>
      <c r="WKQ213" s="255"/>
      <c r="WKR213" s="255"/>
      <c r="WKS213" s="255"/>
      <c r="WKT213" s="255"/>
      <c r="WKU213" s="255"/>
      <c r="WKV213" s="255"/>
      <c r="WKW213" s="255"/>
      <c r="WKX213" s="255"/>
      <c r="WKY213" s="255"/>
      <c r="WKZ213" s="255"/>
      <c r="WLA213" s="255"/>
      <c r="WLB213" s="255"/>
      <c r="WLC213" s="255"/>
      <c r="WLD213" s="255"/>
      <c r="WLE213" s="255"/>
      <c r="WLF213" s="255"/>
      <c r="WLG213" s="255"/>
      <c r="WLH213" s="255"/>
      <c r="WLI213" s="255"/>
      <c r="WLJ213" s="255"/>
      <c r="WLK213" s="255"/>
      <c r="WLL213" s="255"/>
      <c r="WLM213" s="255"/>
      <c r="WLN213" s="255"/>
      <c r="WLO213" s="255"/>
      <c r="WLP213" s="255"/>
      <c r="WLQ213" s="255"/>
      <c r="WLR213" s="255"/>
      <c r="WLS213" s="255"/>
      <c r="WLT213" s="255"/>
      <c r="WLU213" s="255"/>
      <c r="WLV213" s="255"/>
      <c r="WLW213" s="255"/>
      <c r="WLX213" s="255"/>
      <c r="WLY213" s="255"/>
      <c r="WLZ213" s="255"/>
      <c r="WMA213" s="255"/>
      <c r="WMB213" s="255"/>
      <c r="WMC213" s="255"/>
      <c r="WMD213" s="255"/>
      <c r="WME213" s="255"/>
      <c r="WMF213" s="255"/>
      <c r="WMG213" s="255"/>
      <c r="WMH213" s="255"/>
      <c r="WMI213" s="255"/>
      <c r="WMJ213" s="255"/>
      <c r="WMK213" s="255"/>
      <c r="WML213" s="255"/>
      <c r="WMM213" s="255"/>
      <c r="WMN213" s="255"/>
      <c r="WMO213" s="255"/>
      <c r="WMP213" s="255"/>
      <c r="WMQ213" s="255"/>
      <c r="WMR213" s="255"/>
      <c r="WMS213" s="255"/>
      <c r="WMT213" s="255"/>
      <c r="WMU213" s="255"/>
      <c r="WMV213" s="255"/>
      <c r="WMW213" s="255"/>
      <c r="WMX213" s="255"/>
      <c r="WMY213" s="255"/>
      <c r="WMZ213" s="255"/>
      <c r="WNA213" s="255"/>
      <c r="WNB213" s="255"/>
      <c r="WNC213" s="255"/>
      <c r="WND213" s="255"/>
      <c r="WNE213" s="255"/>
      <c r="WNF213" s="255"/>
      <c r="WNG213" s="255"/>
      <c r="WNH213" s="255"/>
      <c r="WNI213" s="255"/>
      <c r="WNJ213" s="255"/>
      <c r="WNK213" s="255"/>
      <c r="WNL213" s="255"/>
      <c r="WNM213" s="255"/>
      <c r="WNN213" s="255"/>
      <c r="WNO213" s="255"/>
      <c r="WNP213" s="255"/>
      <c r="WNQ213" s="255"/>
      <c r="WNR213" s="255"/>
      <c r="WNS213" s="255"/>
      <c r="WNT213" s="255"/>
      <c r="WNU213" s="255"/>
      <c r="WNV213" s="255"/>
      <c r="WNW213" s="255"/>
      <c r="WNX213" s="255"/>
      <c r="WNY213" s="255"/>
      <c r="WNZ213" s="255"/>
      <c r="WOA213" s="255"/>
      <c r="WOB213" s="255"/>
      <c r="WOC213" s="255"/>
      <c r="WOD213" s="255"/>
      <c r="WOE213" s="255"/>
      <c r="WOF213" s="255"/>
      <c r="WOG213" s="255"/>
      <c r="WOH213" s="255"/>
      <c r="WOI213" s="255"/>
      <c r="WOJ213" s="255"/>
      <c r="WOK213" s="255"/>
      <c r="WOL213" s="255"/>
      <c r="WOM213" s="255"/>
      <c r="WON213" s="255"/>
      <c r="WOO213" s="255"/>
      <c r="WOP213" s="255"/>
      <c r="WOQ213" s="255"/>
      <c r="WOR213" s="255"/>
      <c r="WOS213" s="255"/>
      <c r="WOT213" s="255"/>
      <c r="WOU213" s="255"/>
      <c r="WOV213" s="255"/>
      <c r="WOW213" s="255"/>
      <c r="WOX213" s="255"/>
      <c r="WOY213" s="255"/>
      <c r="WOZ213" s="255"/>
      <c r="WPA213" s="255"/>
      <c r="WPB213" s="255"/>
      <c r="WPC213" s="255"/>
      <c r="WPD213" s="255"/>
      <c r="WPE213" s="255"/>
      <c r="WPF213" s="255"/>
      <c r="WPG213" s="255"/>
      <c r="WPH213" s="255"/>
      <c r="WPI213" s="255"/>
      <c r="WPJ213" s="255"/>
      <c r="WPK213" s="255"/>
      <c r="WPL213" s="255"/>
      <c r="WPM213" s="255"/>
      <c r="WPN213" s="255"/>
      <c r="WPO213" s="255"/>
      <c r="WPP213" s="255"/>
      <c r="WPQ213" s="255"/>
      <c r="WPR213" s="255"/>
      <c r="WPS213" s="255"/>
      <c r="WPT213" s="255"/>
      <c r="WPU213" s="255"/>
      <c r="WPV213" s="255"/>
      <c r="WPW213" s="255"/>
      <c r="WPX213" s="255"/>
      <c r="WPY213" s="255"/>
      <c r="WPZ213" s="255"/>
      <c r="WQA213" s="255"/>
      <c r="WQB213" s="255"/>
      <c r="WQC213" s="255"/>
      <c r="WQD213" s="255"/>
      <c r="WQE213" s="255"/>
      <c r="WQF213" s="255"/>
      <c r="WQG213" s="255"/>
      <c r="WQH213" s="255"/>
      <c r="WQI213" s="255"/>
      <c r="WQJ213" s="255"/>
      <c r="WQK213" s="255"/>
      <c r="WQL213" s="255"/>
      <c r="WQM213" s="255"/>
      <c r="WQN213" s="255"/>
      <c r="WQO213" s="255"/>
      <c r="WQP213" s="255"/>
      <c r="WQQ213" s="255"/>
      <c r="WQR213" s="255"/>
      <c r="WQS213" s="255"/>
      <c r="WQT213" s="255"/>
      <c r="WQU213" s="255"/>
      <c r="WQV213" s="255"/>
      <c r="WQW213" s="255"/>
      <c r="WQX213" s="255"/>
      <c r="WQY213" s="255"/>
      <c r="WQZ213" s="255"/>
      <c r="WRA213" s="255"/>
      <c r="WRB213" s="255"/>
      <c r="WRC213" s="255"/>
      <c r="WRD213" s="255"/>
      <c r="WRE213" s="255"/>
      <c r="WRF213" s="255"/>
      <c r="WRG213" s="255"/>
      <c r="WRH213" s="255"/>
      <c r="WRI213" s="255"/>
      <c r="WRJ213" s="255"/>
      <c r="WRK213" s="255"/>
      <c r="WRL213" s="255"/>
      <c r="WRM213" s="255"/>
      <c r="WRN213" s="255"/>
      <c r="WRO213" s="255"/>
      <c r="WRP213" s="255"/>
      <c r="WRQ213" s="255"/>
      <c r="WRR213" s="255"/>
      <c r="WRS213" s="255"/>
      <c r="WRT213" s="255"/>
      <c r="WRU213" s="255"/>
      <c r="WRV213" s="255"/>
      <c r="WRW213" s="255"/>
      <c r="WRX213" s="255"/>
      <c r="WRY213" s="255"/>
      <c r="WRZ213" s="255"/>
      <c r="WSA213" s="255"/>
      <c r="WSB213" s="255"/>
      <c r="WSC213" s="255"/>
      <c r="WSD213" s="255"/>
      <c r="WSE213" s="255"/>
      <c r="WSF213" s="255"/>
      <c r="WSG213" s="255"/>
      <c r="WSH213" s="255"/>
      <c r="WSI213" s="255"/>
      <c r="WSJ213" s="255"/>
      <c r="WSK213" s="255"/>
      <c r="WSL213" s="255"/>
      <c r="WSM213" s="255"/>
      <c r="WSN213" s="255"/>
      <c r="WSO213" s="255"/>
      <c r="WSP213" s="255"/>
      <c r="WSQ213" s="255"/>
      <c r="WSR213" s="255"/>
      <c r="WSS213" s="255"/>
      <c r="WST213" s="255"/>
      <c r="WSU213" s="255"/>
      <c r="WSV213" s="255"/>
      <c r="WSW213" s="255"/>
      <c r="WSX213" s="255"/>
      <c r="WSY213" s="255"/>
      <c r="WSZ213" s="255"/>
      <c r="WTA213" s="255"/>
      <c r="WTB213" s="255"/>
      <c r="WTC213" s="255"/>
      <c r="WTD213" s="255"/>
      <c r="WTE213" s="255"/>
      <c r="WTF213" s="255"/>
      <c r="WTG213" s="255"/>
      <c r="WTH213" s="255"/>
      <c r="WTI213" s="255"/>
      <c r="WTJ213" s="255"/>
      <c r="WTK213" s="255"/>
      <c r="WTL213" s="255"/>
      <c r="WTM213" s="255"/>
      <c r="WTN213" s="255"/>
      <c r="WTO213" s="255"/>
      <c r="WTP213" s="255"/>
      <c r="WTQ213" s="255"/>
      <c r="WTR213" s="255"/>
      <c r="WTS213" s="255"/>
      <c r="WTT213" s="255"/>
      <c r="WTU213" s="255"/>
      <c r="WTV213" s="255"/>
      <c r="WTW213" s="255"/>
      <c r="WTX213" s="255"/>
      <c r="WTY213" s="255"/>
      <c r="WTZ213" s="255"/>
      <c r="WUA213" s="255"/>
      <c r="WUB213" s="255"/>
      <c r="WUC213" s="255"/>
      <c r="WUD213" s="255"/>
      <c r="WUE213" s="255"/>
      <c r="WUF213" s="255"/>
      <c r="WUG213" s="255"/>
      <c r="WUH213" s="255"/>
      <c r="WUI213" s="255"/>
      <c r="WUJ213" s="255"/>
      <c r="WUK213" s="255"/>
      <c r="WUL213" s="255"/>
      <c r="WUM213" s="255"/>
      <c r="WUN213" s="255"/>
      <c r="WUO213" s="255"/>
      <c r="WUP213" s="255"/>
      <c r="WUQ213" s="255"/>
      <c r="WUR213" s="255"/>
      <c r="WUS213" s="255"/>
      <c r="WUT213" s="255"/>
      <c r="WUU213" s="255"/>
      <c r="WUV213" s="255"/>
      <c r="WUW213" s="255"/>
      <c r="WUX213" s="255"/>
      <c r="WUY213" s="255"/>
      <c r="WUZ213" s="255"/>
      <c r="WVA213" s="255"/>
      <c r="WVB213" s="255"/>
      <c r="WVC213" s="255"/>
      <c r="WVD213" s="255"/>
      <c r="WVE213" s="255"/>
      <c r="WVF213" s="255"/>
      <c r="WVG213" s="255"/>
      <c r="WVH213" s="255"/>
      <c r="WVI213" s="255"/>
      <c r="WVJ213" s="255"/>
      <c r="WVK213" s="255"/>
      <c r="WVL213" s="255"/>
      <c r="WVM213" s="255"/>
      <c r="WVN213" s="255"/>
      <c r="WVO213" s="255"/>
      <c r="WVP213" s="255"/>
      <c r="WVQ213" s="255"/>
      <c r="WVR213" s="255"/>
      <c r="WVS213" s="255"/>
      <c r="WVT213" s="255"/>
      <c r="WVU213" s="255"/>
      <c r="WVV213" s="255"/>
      <c r="WVW213" s="255"/>
      <c r="WVX213" s="255"/>
      <c r="WVY213" s="255"/>
      <c r="WVZ213" s="255"/>
      <c r="WWA213" s="255"/>
      <c r="WWB213" s="255"/>
      <c r="WWC213" s="255"/>
      <c r="WWD213" s="255"/>
      <c r="WWE213" s="255"/>
      <c r="WWF213" s="255"/>
      <c r="WWG213" s="255"/>
      <c r="WWH213" s="255"/>
      <c r="WWI213" s="255"/>
      <c r="WWJ213" s="255"/>
      <c r="WWK213" s="255"/>
      <c r="WWL213" s="255"/>
      <c r="WWM213" s="255"/>
      <c r="WWN213" s="255"/>
      <c r="WWO213" s="255"/>
      <c r="WWP213" s="255"/>
      <c r="WWQ213" s="255"/>
      <c r="WWR213" s="255"/>
      <c r="WWS213" s="255"/>
      <c r="WWT213" s="255"/>
      <c r="WWU213" s="255"/>
      <c r="WWV213" s="255"/>
      <c r="WWW213" s="255"/>
      <c r="WWX213" s="255"/>
      <c r="WWY213" s="255"/>
      <c r="WWZ213" s="255"/>
      <c r="WXA213" s="255"/>
      <c r="WXB213" s="255"/>
      <c r="WXC213" s="255"/>
      <c r="WXD213" s="255"/>
      <c r="WXE213" s="255"/>
      <c r="WXF213" s="255"/>
      <c r="WXG213" s="255"/>
      <c r="WXH213" s="255"/>
      <c r="WXI213" s="255"/>
      <c r="WXJ213" s="255"/>
      <c r="WXK213" s="255"/>
      <c r="WXL213" s="255"/>
      <c r="WXM213" s="255"/>
      <c r="WXN213" s="255"/>
      <c r="WXO213" s="255"/>
      <c r="WXP213" s="255"/>
      <c r="WXQ213" s="255"/>
      <c r="WXR213" s="255"/>
      <c r="WXS213" s="255"/>
      <c r="WXT213" s="255"/>
      <c r="WXU213" s="255"/>
      <c r="WXV213" s="255"/>
      <c r="WXW213" s="255"/>
      <c r="WXX213" s="255"/>
      <c r="WXY213" s="255"/>
      <c r="WXZ213" s="255"/>
      <c r="WYA213" s="255"/>
      <c r="WYB213" s="255"/>
      <c r="WYC213" s="255"/>
      <c r="WYD213" s="255"/>
      <c r="WYE213" s="255"/>
      <c r="WYF213" s="255"/>
      <c r="WYG213" s="255"/>
      <c r="WYH213" s="255"/>
      <c r="WYI213" s="255"/>
      <c r="WYJ213" s="255"/>
      <c r="WYK213" s="255"/>
      <c r="WYL213" s="255"/>
      <c r="WYM213" s="255"/>
      <c r="WYN213" s="255"/>
      <c r="WYO213" s="255"/>
      <c r="WYP213" s="255"/>
      <c r="WYQ213" s="255"/>
      <c r="WYR213" s="255"/>
      <c r="WYS213" s="255"/>
      <c r="WYT213" s="255"/>
      <c r="WYU213" s="255"/>
      <c r="WYV213" s="255"/>
      <c r="WYW213" s="255"/>
      <c r="WYX213" s="255"/>
      <c r="WYY213" s="255"/>
      <c r="WYZ213" s="255"/>
      <c r="WZA213" s="255"/>
      <c r="WZB213" s="255"/>
      <c r="WZC213" s="255"/>
      <c r="WZD213" s="255"/>
      <c r="WZE213" s="255"/>
      <c r="WZF213" s="255"/>
      <c r="WZG213" s="255"/>
      <c r="WZH213" s="255"/>
      <c r="WZI213" s="255"/>
      <c r="WZJ213" s="255"/>
      <c r="WZK213" s="255"/>
      <c r="WZL213" s="255"/>
      <c r="WZM213" s="255"/>
      <c r="WZN213" s="255"/>
      <c r="WZO213" s="255"/>
      <c r="WZP213" s="255"/>
      <c r="WZQ213" s="255"/>
      <c r="WZR213" s="255"/>
      <c r="WZS213" s="255"/>
      <c r="WZT213" s="255"/>
      <c r="WZU213" s="255"/>
      <c r="WZV213" s="255"/>
      <c r="WZW213" s="255"/>
      <c r="WZX213" s="255"/>
      <c r="WZY213" s="255"/>
      <c r="WZZ213" s="255"/>
      <c r="XAA213" s="255"/>
      <c r="XAB213" s="255"/>
      <c r="XAC213" s="255"/>
      <c r="XAD213" s="255"/>
      <c r="XAE213" s="255"/>
      <c r="XAF213" s="255"/>
      <c r="XAG213" s="255"/>
      <c r="XAH213" s="255"/>
      <c r="XAI213" s="255"/>
      <c r="XAJ213" s="255"/>
      <c r="XAK213" s="255"/>
      <c r="XAL213" s="255"/>
      <c r="XAM213" s="255"/>
      <c r="XAN213" s="255"/>
      <c r="XAO213" s="255"/>
      <c r="XAP213" s="255"/>
      <c r="XAQ213" s="255"/>
      <c r="XAR213" s="255"/>
      <c r="XAS213" s="255"/>
      <c r="XAT213" s="255"/>
      <c r="XAU213" s="255"/>
      <c r="XAV213" s="255"/>
      <c r="XAW213" s="255"/>
      <c r="XAX213" s="255"/>
      <c r="XAY213" s="255"/>
      <c r="XAZ213" s="255"/>
      <c r="XBA213" s="255"/>
      <c r="XBB213" s="255"/>
      <c r="XBC213" s="255"/>
      <c r="XBD213" s="255"/>
      <c r="XBE213" s="255"/>
      <c r="XBF213" s="255"/>
      <c r="XBG213" s="255"/>
      <c r="XBH213" s="255"/>
      <c r="XBI213" s="255"/>
      <c r="XBJ213" s="255"/>
      <c r="XBK213" s="255"/>
      <c r="XBL213" s="255"/>
      <c r="XBM213" s="255"/>
      <c r="XBN213" s="255"/>
      <c r="XBO213" s="255"/>
      <c r="XBP213" s="255"/>
      <c r="XBQ213" s="255"/>
      <c r="XBR213" s="255"/>
      <c r="XBS213" s="255"/>
      <c r="XBT213" s="255"/>
      <c r="XBU213" s="255"/>
      <c r="XBV213" s="255"/>
      <c r="XBW213" s="255"/>
      <c r="XBX213" s="255"/>
      <c r="XBY213" s="255"/>
      <c r="XBZ213" s="255"/>
      <c r="XCA213" s="255"/>
      <c r="XCB213" s="255"/>
      <c r="XCC213" s="255"/>
      <c r="XCD213" s="255"/>
      <c r="XCE213" s="255"/>
      <c r="XCF213" s="255"/>
      <c r="XCG213" s="255"/>
      <c r="XCH213" s="255"/>
      <c r="XCI213" s="255"/>
      <c r="XCJ213" s="255"/>
      <c r="XCK213" s="255"/>
      <c r="XCL213" s="255"/>
      <c r="XCM213" s="255"/>
      <c r="XCN213" s="255"/>
      <c r="XCO213" s="255"/>
      <c r="XCP213" s="255"/>
      <c r="XCQ213" s="255"/>
      <c r="XCR213" s="255"/>
      <c r="XCS213" s="255"/>
      <c r="XCT213" s="255"/>
      <c r="XCU213" s="255"/>
      <c r="XCV213" s="255"/>
      <c r="XCW213" s="255"/>
      <c r="XCX213" s="255"/>
      <c r="XCY213" s="255"/>
      <c r="XCZ213" s="255"/>
      <c r="XDA213" s="255"/>
      <c r="XDB213" s="255"/>
      <c r="XDC213" s="255"/>
      <c r="XDD213" s="255"/>
      <c r="XDE213" s="255"/>
      <c r="XDF213" s="255"/>
      <c r="XDG213" s="255"/>
      <c r="XDH213" s="255"/>
      <c r="XDI213" s="255"/>
      <c r="XDJ213" s="255"/>
      <c r="XDK213" s="255"/>
      <c r="XDL213" s="255"/>
      <c r="XDM213" s="255"/>
      <c r="XDN213" s="255"/>
      <c r="XDO213" s="255"/>
      <c r="XDP213" s="255"/>
      <c r="XDQ213" s="255"/>
      <c r="XDR213" s="255"/>
      <c r="XDS213" s="255"/>
      <c r="XDT213" s="255"/>
      <c r="XDU213" s="255"/>
      <c r="XDV213" s="255"/>
      <c r="XDW213" s="255"/>
      <c r="XDX213" s="255"/>
      <c r="XDY213" s="255"/>
      <c r="XDZ213" s="255"/>
      <c r="XEA213" s="255"/>
      <c r="XEB213" s="255"/>
      <c r="XEC213" s="255"/>
      <c r="XED213" s="255"/>
      <c r="XEE213" s="255"/>
      <c r="XEF213" s="255"/>
      <c r="XEG213" s="255"/>
      <c r="XEH213" s="255"/>
      <c r="XEI213" s="255"/>
      <c r="XEJ213" s="255"/>
      <c r="XEK213" s="255"/>
      <c r="XEL213" s="255"/>
      <c r="XEM213" s="255"/>
      <c r="XEN213" s="255"/>
      <c r="XEO213" s="255"/>
      <c r="XEP213" s="255"/>
      <c r="XEQ213" s="255"/>
      <c r="XER213" s="255"/>
      <c r="XES213" s="255"/>
      <c r="XET213" s="255"/>
      <c r="XEU213" s="255"/>
      <c r="XEV213" s="255"/>
      <c r="XEW213" s="255"/>
      <c r="XEX213" s="255"/>
      <c r="XEY213" s="255"/>
      <c r="XEZ213" s="255"/>
    </row>
    <row r="214" spans="1:16380" x14ac:dyDescent="0.2">
      <c r="B214" s="89" t="s">
        <v>402</v>
      </c>
      <c r="C214" s="122" t="s">
        <v>88</v>
      </c>
      <c r="D214" s="122">
        <v>2</v>
      </c>
      <c r="E214" s="121">
        <f>VLOOKUP(C214,'Equipment Costs'!B9:J99,2,FALSE)</f>
        <v>20</v>
      </c>
      <c r="F214" s="122">
        <v>15</v>
      </c>
      <c r="G214" s="121">
        <f>E214/F214</f>
        <v>1.3333333333333333</v>
      </c>
      <c r="H214" s="121">
        <v>0</v>
      </c>
      <c r="I214" s="121">
        <f>G214+H214</f>
        <v>1.3333333333333333</v>
      </c>
      <c r="J214" s="119">
        <v>123480</v>
      </c>
      <c r="K214" s="230">
        <f>I214/J214</f>
        <v>1.0797969981643451E-5</v>
      </c>
      <c r="L214" s="231">
        <f>K214*D214</f>
        <v>2.1595939963286902E-5</v>
      </c>
    </row>
    <row r="215" spans="1:16380" x14ac:dyDescent="0.2">
      <c r="B215" s="89" t="s">
        <v>402</v>
      </c>
      <c r="C215" s="122" t="s">
        <v>96</v>
      </c>
      <c r="D215" s="122">
        <v>1</v>
      </c>
      <c r="E215" s="121">
        <f>VLOOKUP(C215,'Equipment Costs'!B10:J100,2,FALSE)</f>
        <v>100</v>
      </c>
      <c r="F215" s="122">
        <v>10</v>
      </c>
      <c r="G215" s="121">
        <f>E215/F215</f>
        <v>10</v>
      </c>
      <c r="H215" s="121">
        <v>0</v>
      </c>
      <c r="I215" s="121">
        <f>G215+H215</f>
        <v>10</v>
      </c>
      <c r="J215" s="119">
        <v>123480</v>
      </c>
      <c r="K215" s="230">
        <f>I215/J215</f>
        <v>8.0984774862325883E-5</v>
      </c>
      <c r="L215" s="231">
        <f>K215*D215</f>
        <v>8.0984774862325883E-5</v>
      </c>
    </row>
    <row r="216" spans="1:16380" x14ac:dyDescent="0.2">
      <c r="B216" s="89" t="s">
        <v>402</v>
      </c>
      <c r="C216" s="122" t="s">
        <v>99</v>
      </c>
      <c r="D216" s="122">
        <v>1</v>
      </c>
      <c r="E216" s="121">
        <f>VLOOKUP(C216,'Equipment Costs'!B11:J101,2,FALSE)</f>
        <v>250</v>
      </c>
      <c r="F216" s="122">
        <v>10</v>
      </c>
      <c r="G216" s="121">
        <f>E216/F216</f>
        <v>25</v>
      </c>
      <c r="H216" s="121">
        <v>0</v>
      </c>
      <c r="I216" s="121">
        <f>G216+H216</f>
        <v>25</v>
      </c>
      <c r="J216" s="119">
        <v>123480</v>
      </c>
      <c r="K216" s="230">
        <f>I216/J216</f>
        <v>2.024619371558147E-4</v>
      </c>
      <c r="L216" s="231">
        <f>K216*D216</f>
        <v>2.024619371558147E-4</v>
      </c>
    </row>
    <row r="217" spans="1:16380" x14ac:dyDescent="0.2">
      <c r="B217" s="89" t="s">
        <v>402</v>
      </c>
      <c r="C217" s="122" t="s">
        <v>101</v>
      </c>
      <c r="D217" s="122">
        <v>1</v>
      </c>
      <c r="E217" s="121">
        <f>VLOOKUP(C217,'Equipment Costs'!B12:J102,2,FALSE)</f>
        <v>20</v>
      </c>
      <c r="F217" s="122">
        <v>5</v>
      </c>
      <c r="G217" s="121">
        <f>E217/F217</f>
        <v>4</v>
      </c>
      <c r="H217" s="121">
        <v>0</v>
      </c>
      <c r="I217" s="121">
        <f>G217+H217</f>
        <v>4</v>
      </c>
      <c r="J217" s="119">
        <v>123480</v>
      </c>
      <c r="K217" s="230">
        <f>I217/J217</f>
        <v>3.2393909944930352E-5</v>
      </c>
      <c r="L217" s="231">
        <f>K217*D217</f>
        <v>3.2393909944930352E-5</v>
      </c>
    </row>
    <row r="218" spans="1:16380" x14ac:dyDescent="0.2">
      <c r="B218" s="89" t="s">
        <v>402</v>
      </c>
      <c r="C218" s="122" t="s">
        <v>145</v>
      </c>
      <c r="D218" s="122">
        <v>1</v>
      </c>
      <c r="E218" s="121">
        <f>VLOOKUP(C218,'Equipment Costs'!B13:J103,2,FALSE)</f>
        <v>500</v>
      </c>
      <c r="F218" s="122">
        <v>10</v>
      </c>
      <c r="G218" s="121">
        <f>E218/F218</f>
        <v>50</v>
      </c>
      <c r="H218" s="121">
        <v>0</v>
      </c>
      <c r="I218" s="121">
        <f>G218+H218</f>
        <v>50</v>
      </c>
      <c r="J218" s="119">
        <v>123480</v>
      </c>
      <c r="K218" s="230">
        <f>I218/J218</f>
        <v>4.049238743116294E-4</v>
      </c>
      <c r="L218" s="231">
        <f>K218*D218</f>
        <v>4.049238743116294E-4</v>
      </c>
    </row>
    <row r="219" spans="1:16380" s="255" customFormat="1" x14ac:dyDescent="0.2">
      <c r="A219" s="25"/>
      <c r="B219" s="232" t="s">
        <v>195</v>
      </c>
      <c r="C219" s="63"/>
      <c r="D219" s="63"/>
      <c r="E219" s="233"/>
      <c r="F219" s="63"/>
      <c r="G219" s="233"/>
      <c r="H219" s="244"/>
      <c r="I219" s="233"/>
      <c r="J219" s="115"/>
      <c r="K219" s="234"/>
      <c r="L219" s="235">
        <f>SUM(L214:L218)</f>
        <v>7.4236043623798721E-4</v>
      </c>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row>
    <row r="220" spans="1:16380" x14ac:dyDescent="0.2">
      <c r="B220" s="89" t="s">
        <v>403</v>
      </c>
      <c r="C220" s="122" t="s">
        <v>93</v>
      </c>
      <c r="D220" s="122">
        <v>1</v>
      </c>
      <c r="E220" s="121">
        <f>VLOOKUP(Equipment!C220,'Equipment Costs'!B1:J87,2,FALSE)</f>
        <v>300</v>
      </c>
      <c r="F220" s="122">
        <v>6</v>
      </c>
      <c r="G220" s="121">
        <f>E220/F220</f>
        <v>50</v>
      </c>
      <c r="H220" s="121">
        <v>0</v>
      </c>
      <c r="I220" s="121">
        <f t="shared" ref="I220:I229" si="30">G220+H220</f>
        <v>50</v>
      </c>
      <c r="J220" s="119">
        <v>123480</v>
      </c>
      <c r="K220" s="230">
        <f>I220/J220</f>
        <v>4.049238743116294E-4</v>
      </c>
      <c r="L220" s="231">
        <f t="shared" ref="L220:L229" si="31">K220*D220</f>
        <v>4.049238743116294E-4</v>
      </c>
    </row>
    <row r="221" spans="1:16380" x14ac:dyDescent="0.2">
      <c r="B221" s="89" t="s">
        <v>403</v>
      </c>
      <c r="C221" s="122" t="s">
        <v>113</v>
      </c>
      <c r="D221" s="122">
        <v>1</v>
      </c>
      <c r="E221" s="121">
        <f>VLOOKUP(Equipment!C221,'Equipment Costs'!B2:J88,2,FALSE)</f>
        <v>100</v>
      </c>
      <c r="F221" s="122">
        <v>5</v>
      </c>
      <c r="G221" s="121">
        <f t="shared" ref="G221:G229" si="32">E221/F221</f>
        <v>20</v>
      </c>
      <c r="H221" s="121">
        <v>0</v>
      </c>
      <c r="I221" s="121">
        <f t="shared" si="30"/>
        <v>20</v>
      </c>
      <c r="J221" s="119">
        <v>123480</v>
      </c>
      <c r="K221" s="230">
        <f t="shared" ref="K221:K229" si="33">I221/J221</f>
        <v>1.6196954972465177E-4</v>
      </c>
      <c r="L221" s="231">
        <f t="shared" si="31"/>
        <v>1.6196954972465177E-4</v>
      </c>
    </row>
    <row r="222" spans="1:16380" x14ac:dyDescent="0.2">
      <c r="B222" s="89" t="s">
        <v>403</v>
      </c>
      <c r="C222" s="122" t="s">
        <v>88</v>
      </c>
      <c r="D222" s="122">
        <v>8</v>
      </c>
      <c r="E222" s="121">
        <f>VLOOKUP(Equipment!C222,'Equipment Costs'!B2:J89,2,FALSE)</f>
        <v>20</v>
      </c>
      <c r="F222" s="122">
        <v>15</v>
      </c>
      <c r="G222" s="121">
        <f t="shared" si="32"/>
        <v>1.3333333333333333</v>
      </c>
      <c r="H222" s="121">
        <v>0</v>
      </c>
      <c r="I222" s="121">
        <f t="shared" si="30"/>
        <v>1.3333333333333333</v>
      </c>
      <c r="J222" s="119">
        <v>123480</v>
      </c>
      <c r="K222" s="230">
        <f t="shared" si="33"/>
        <v>1.0797969981643451E-5</v>
      </c>
      <c r="L222" s="231">
        <f t="shared" si="31"/>
        <v>8.6383759853147609E-5</v>
      </c>
    </row>
    <row r="223" spans="1:16380" x14ac:dyDescent="0.2">
      <c r="B223" s="89" t="s">
        <v>403</v>
      </c>
      <c r="C223" s="122" t="s">
        <v>98</v>
      </c>
      <c r="D223" s="122">
        <v>2</v>
      </c>
      <c r="E223" s="121">
        <f>VLOOKUP(Equipment!C223,'Equipment Costs'!B3:J90,2,FALSE)</f>
        <v>50</v>
      </c>
      <c r="F223" s="122">
        <v>10</v>
      </c>
      <c r="G223" s="121">
        <f t="shared" si="32"/>
        <v>5</v>
      </c>
      <c r="H223" s="121">
        <v>0</v>
      </c>
      <c r="I223" s="121">
        <f t="shared" si="30"/>
        <v>5</v>
      </c>
      <c r="J223" s="119">
        <v>123480</v>
      </c>
      <c r="K223" s="230">
        <f t="shared" si="33"/>
        <v>4.0492387431162941E-5</v>
      </c>
      <c r="L223" s="231">
        <f t="shared" si="31"/>
        <v>8.0984774862325883E-5</v>
      </c>
    </row>
    <row r="224" spans="1:16380" x14ac:dyDescent="0.2">
      <c r="B224" s="89" t="s">
        <v>403</v>
      </c>
      <c r="C224" s="122" t="s">
        <v>51</v>
      </c>
      <c r="D224" s="122">
        <v>2</v>
      </c>
      <c r="E224" s="121">
        <v>600</v>
      </c>
      <c r="F224" s="122">
        <v>15</v>
      </c>
      <c r="G224" s="121">
        <f t="shared" si="32"/>
        <v>40</v>
      </c>
      <c r="H224" s="121">
        <v>0</v>
      </c>
      <c r="I224" s="121">
        <f t="shared" si="30"/>
        <v>40</v>
      </c>
      <c r="J224" s="119">
        <v>123480</v>
      </c>
      <c r="K224" s="230">
        <f t="shared" si="33"/>
        <v>3.2393909944930353E-4</v>
      </c>
      <c r="L224" s="231">
        <f t="shared" si="31"/>
        <v>6.4787819889860706E-4</v>
      </c>
    </row>
    <row r="225" spans="2:12" x14ac:dyDescent="0.2">
      <c r="B225" s="89" t="s">
        <v>403</v>
      </c>
      <c r="C225" s="122" t="s">
        <v>101</v>
      </c>
      <c r="D225" s="122">
        <v>1</v>
      </c>
      <c r="E225" s="121">
        <f>VLOOKUP(Equipment!C225,'Equipment Costs'!B4:J92,2,FALSE)</f>
        <v>20</v>
      </c>
      <c r="F225" s="122">
        <v>5</v>
      </c>
      <c r="G225" s="121">
        <f t="shared" si="32"/>
        <v>4</v>
      </c>
      <c r="H225" s="121">
        <v>0</v>
      </c>
      <c r="I225" s="121">
        <f t="shared" si="30"/>
        <v>4</v>
      </c>
      <c r="J225" s="119">
        <v>123480</v>
      </c>
      <c r="K225" s="230">
        <f t="shared" si="33"/>
        <v>3.2393909944930352E-5</v>
      </c>
      <c r="L225" s="231">
        <f t="shared" si="31"/>
        <v>3.2393909944930352E-5</v>
      </c>
    </row>
    <row r="226" spans="2:12" x14ac:dyDescent="0.2">
      <c r="B226" s="89" t="s">
        <v>403</v>
      </c>
      <c r="C226" s="122" t="s">
        <v>99</v>
      </c>
      <c r="D226" s="122">
        <v>1</v>
      </c>
      <c r="E226" s="121">
        <f>VLOOKUP(Equipment!C226,'Equipment Costs'!B5:J93,2,FALSE)</f>
        <v>250</v>
      </c>
      <c r="F226" s="122">
        <v>10</v>
      </c>
      <c r="G226" s="121">
        <f t="shared" si="32"/>
        <v>25</v>
      </c>
      <c r="H226" s="121">
        <v>0</v>
      </c>
      <c r="I226" s="121">
        <f t="shared" si="30"/>
        <v>25</v>
      </c>
      <c r="J226" s="119">
        <v>123480</v>
      </c>
      <c r="K226" s="230">
        <f t="shared" si="33"/>
        <v>2.024619371558147E-4</v>
      </c>
      <c r="L226" s="231">
        <f t="shared" si="31"/>
        <v>2.024619371558147E-4</v>
      </c>
    </row>
    <row r="227" spans="2:12" x14ac:dyDescent="0.2">
      <c r="B227" s="89" t="s">
        <v>403</v>
      </c>
      <c r="C227" s="122" t="s">
        <v>107</v>
      </c>
      <c r="D227" s="122">
        <v>13</v>
      </c>
      <c r="E227" s="121">
        <f>VLOOKUP(Equipment!C227,'Equipment Costs'!B6:J94,2,FALSE)</f>
        <v>50</v>
      </c>
      <c r="F227" s="122">
        <v>10</v>
      </c>
      <c r="G227" s="121">
        <f t="shared" si="32"/>
        <v>5</v>
      </c>
      <c r="H227" s="121">
        <v>0</v>
      </c>
      <c r="I227" s="121">
        <f t="shared" si="30"/>
        <v>5</v>
      </c>
      <c r="J227" s="119">
        <v>123480</v>
      </c>
      <c r="K227" s="230">
        <f t="shared" si="33"/>
        <v>4.0492387431162941E-5</v>
      </c>
      <c r="L227" s="231">
        <f t="shared" si="31"/>
        <v>5.2640103660511826E-4</v>
      </c>
    </row>
    <row r="228" spans="2:12" x14ac:dyDescent="0.2">
      <c r="B228" s="89" t="s">
        <v>403</v>
      </c>
      <c r="C228" s="122" t="s">
        <v>116</v>
      </c>
      <c r="D228" s="122">
        <v>2</v>
      </c>
      <c r="E228" s="121">
        <f>VLOOKUP(Equipment!C228,'Equipment Costs'!B7:J95,2,FALSE)</f>
        <v>750</v>
      </c>
      <c r="F228" s="122">
        <v>20</v>
      </c>
      <c r="G228" s="121">
        <f t="shared" si="32"/>
        <v>37.5</v>
      </c>
      <c r="H228" s="121">
        <v>0</v>
      </c>
      <c r="I228" s="121">
        <f t="shared" si="30"/>
        <v>37.5</v>
      </c>
      <c r="J228" s="119">
        <v>123480</v>
      </c>
      <c r="K228" s="230">
        <f t="shared" si="33"/>
        <v>3.0369290573372206E-4</v>
      </c>
      <c r="L228" s="231">
        <f t="shared" si="31"/>
        <v>6.0738581146744413E-4</v>
      </c>
    </row>
    <row r="229" spans="2:12" x14ac:dyDescent="0.2">
      <c r="B229" s="89" t="s">
        <v>403</v>
      </c>
      <c r="C229" s="122" t="s">
        <v>106</v>
      </c>
      <c r="D229" s="122">
        <v>1</v>
      </c>
      <c r="E229" s="121">
        <f>VLOOKUP(Equipment!C229,'Equipment Costs'!B8:J96,2,FALSE)</f>
        <v>100</v>
      </c>
      <c r="F229" s="122">
        <v>10</v>
      </c>
      <c r="G229" s="121">
        <f t="shared" si="32"/>
        <v>10</v>
      </c>
      <c r="H229" s="121">
        <v>0</v>
      </c>
      <c r="I229" s="121">
        <f t="shared" si="30"/>
        <v>10</v>
      </c>
      <c r="J229" s="119">
        <v>123480</v>
      </c>
      <c r="K229" s="230">
        <f t="shared" si="33"/>
        <v>8.0984774862325883E-5</v>
      </c>
      <c r="L229" s="231">
        <f t="shared" si="31"/>
        <v>8.0984774862325883E-5</v>
      </c>
    </row>
    <row r="230" spans="2:12" x14ac:dyDescent="0.2">
      <c r="B230" s="232" t="s">
        <v>195</v>
      </c>
      <c r="C230" s="112"/>
      <c r="D230" s="112"/>
      <c r="E230" s="244"/>
      <c r="F230" s="112"/>
      <c r="G230" s="244"/>
      <c r="H230" s="244"/>
      <c r="I230" s="244"/>
      <c r="J230" s="115"/>
      <c r="K230" s="245"/>
      <c r="L230" s="235">
        <f>SUM(L220:L229)</f>
        <v>2.831767627685995E-3</v>
      </c>
    </row>
    <row r="231" spans="2:12" x14ac:dyDescent="0.2">
      <c r="B231" s="89" t="s">
        <v>404</v>
      </c>
      <c r="C231" s="122" t="s">
        <v>88</v>
      </c>
      <c r="D231" s="122">
        <v>1</v>
      </c>
      <c r="E231" s="121">
        <v>20</v>
      </c>
      <c r="F231" s="122">
        <v>15</v>
      </c>
      <c r="G231" s="121">
        <f t="shared" ref="G231:G237" si="34">E231/F231</f>
        <v>1.3333333333333333</v>
      </c>
      <c r="H231" s="121">
        <v>0</v>
      </c>
      <c r="I231" s="121">
        <f t="shared" ref="I231:I237" si="35">G231+H231</f>
        <v>1.3333333333333333</v>
      </c>
      <c r="J231" s="119">
        <v>123480</v>
      </c>
      <c r="K231" s="230">
        <f t="shared" ref="K231:K237" si="36">I231/J231</f>
        <v>1.0797969981643451E-5</v>
      </c>
      <c r="L231" s="231">
        <f t="shared" ref="L231:L237" si="37">K231*D231</f>
        <v>1.0797969981643451E-5</v>
      </c>
    </row>
    <row r="232" spans="2:12" x14ac:dyDescent="0.2">
      <c r="B232" s="89" t="s">
        <v>404</v>
      </c>
      <c r="C232" s="122" t="s">
        <v>96</v>
      </c>
      <c r="D232" s="122">
        <v>1</v>
      </c>
      <c r="E232" s="121">
        <v>100</v>
      </c>
      <c r="F232" s="122">
        <v>10</v>
      </c>
      <c r="G232" s="121">
        <f t="shared" si="34"/>
        <v>10</v>
      </c>
      <c r="H232" s="121">
        <v>0</v>
      </c>
      <c r="I232" s="121">
        <f t="shared" si="35"/>
        <v>10</v>
      </c>
      <c r="J232" s="119">
        <v>123480</v>
      </c>
      <c r="K232" s="230">
        <f t="shared" si="36"/>
        <v>8.0984774862325883E-5</v>
      </c>
      <c r="L232" s="231">
        <f t="shared" si="37"/>
        <v>8.0984774862325883E-5</v>
      </c>
    </row>
    <row r="233" spans="2:12" x14ac:dyDescent="0.2">
      <c r="B233" s="89" t="s">
        <v>404</v>
      </c>
      <c r="C233" s="122" t="s">
        <v>51</v>
      </c>
      <c r="D233" s="122">
        <v>2</v>
      </c>
      <c r="E233" s="121">
        <v>600</v>
      </c>
      <c r="F233" s="122">
        <v>15</v>
      </c>
      <c r="G233" s="121">
        <f t="shared" si="34"/>
        <v>40</v>
      </c>
      <c r="H233" s="121">
        <v>0</v>
      </c>
      <c r="I233" s="121">
        <f t="shared" si="35"/>
        <v>40</v>
      </c>
      <c r="J233" s="119">
        <v>123480</v>
      </c>
      <c r="K233" s="230">
        <f t="shared" si="36"/>
        <v>3.2393909944930353E-4</v>
      </c>
      <c r="L233" s="231">
        <f t="shared" si="37"/>
        <v>6.4787819889860706E-4</v>
      </c>
    </row>
    <row r="234" spans="2:12" x14ac:dyDescent="0.2">
      <c r="B234" s="89" t="s">
        <v>404</v>
      </c>
      <c r="C234" s="122" t="s">
        <v>99</v>
      </c>
      <c r="D234" s="122">
        <v>1</v>
      </c>
      <c r="E234" s="121">
        <v>250</v>
      </c>
      <c r="F234" s="122">
        <v>10</v>
      </c>
      <c r="G234" s="121">
        <f t="shared" si="34"/>
        <v>25</v>
      </c>
      <c r="H234" s="121">
        <v>0</v>
      </c>
      <c r="I234" s="121">
        <f t="shared" si="35"/>
        <v>25</v>
      </c>
      <c r="J234" s="119">
        <v>123480</v>
      </c>
      <c r="K234" s="230">
        <f t="shared" si="36"/>
        <v>2.024619371558147E-4</v>
      </c>
      <c r="L234" s="231">
        <f t="shared" si="37"/>
        <v>2.024619371558147E-4</v>
      </c>
    </row>
    <row r="235" spans="2:12" x14ac:dyDescent="0.2">
      <c r="B235" s="89" t="s">
        <v>404</v>
      </c>
      <c r="C235" s="122" t="s">
        <v>230</v>
      </c>
      <c r="D235" s="122">
        <v>1</v>
      </c>
      <c r="E235" s="121">
        <v>20000</v>
      </c>
      <c r="F235" s="122">
        <v>10</v>
      </c>
      <c r="G235" s="121">
        <f t="shared" si="34"/>
        <v>2000</v>
      </c>
      <c r="H235" s="121">
        <v>0</v>
      </c>
      <c r="I235" s="121">
        <f t="shared" si="35"/>
        <v>2000</v>
      </c>
      <c r="J235" s="119">
        <v>123480</v>
      </c>
      <c r="K235" s="230">
        <f t="shared" si="36"/>
        <v>1.6196954972465177E-2</v>
      </c>
      <c r="L235" s="231">
        <f t="shared" si="37"/>
        <v>1.6196954972465177E-2</v>
      </c>
    </row>
    <row r="236" spans="2:12" x14ac:dyDescent="0.2">
      <c r="B236" s="89" t="s">
        <v>404</v>
      </c>
      <c r="C236" s="122" t="s">
        <v>124</v>
      </c>
      <c r="D236" s="122">
        <v>1</v>
      </c>
      <c r="E236" s="121">
        <v>200</v>
      </c>
      <c r="F236" s="122">
        <v>10</v>
      </c>
      <c r="G236" s="121">
        <f t="shared" si="34"/>
        <v>20</v>
      </c>
      <c r="H236" s="121">
        <v>0</v>
      </c>
      <c r="I236" s="121">
        <f t="shared" si="35"/>
        <v>20</v>
      </c>
      <c r="J236" s="119">
        <v>123480</v>
      </c>
      <c r="K236" s="230">
        <f t="shared" si="36"/>
        <v>1.6196954972465177E-4</v>
      </c>
      <c r="L236" s="231">
        <f t="shared" si="37"/>
        <v>1.6196954972465177E-4</v>
      </c>
    </row>
    <row r="237" spans="2:12" x14ac:dyDescent="0.2">
      <c r="B237" s="89" t="s">
        <v>404</v>
      </c>
      <c r="C237" s="122" t="s">
        <v>98</v>
      </c>
      <c r="D237" s="122">
        <v>1</v>
      </c>
      <c r="E237" s="121">
        <v>50</v>
      </c>
      <c r="F237" s="122">
        <v>10</v>
      </c>
      <c r="G237" s="121">
        <f t="shared" si="34"/>
        <v>5</v>
      </c>
      <c r="H237" s="121">
        <v>0</v>
      </c>
      <c r="I237" s="121">
        <f t="shared" si="35"/>
        <v>5</v>
      </c>
      <c r="J237" s="119">
        <v>123480</v>
      </c>
      <c r="K237" s="230">
        <f t="shared" si="36"/>
        <v>4.0492387431162941E-5</v>
      </c>
      <c r="L237" s="231">
        <f t="shared" si="37"/>
        <v>4.0492387431162941E-5</v>
      </c>
    </row>
    <row r="238" spans="2:12" x14ac:dyDescent="0.2">
      <c r="B238" s="232" t="s">
        <v>195</v>
      </c>
      <c r="C238" s="112"/>
      <c r="D238" s="112"/>
      <c r="E238" s="244"/>
      <c r="F238" s="112"/>
      <c r="G238" s="244"/>
      <c r="H238" s="244"/>
      <c r="I238" s="244"/>
      <c r="J238" s="115"/>
      <c r="K238" s="245"/>
      <c r="L238" s="235">
        <f>SUM(L231:L237)</f>
        <v>1.7341539790519386E-2</v>
      </c>
    </row>
    <row r="239" spans="2:12" x14ac:dyDescent="0.2">
      <c r="B239" s="89" t="s">
        <v>405</v>
      </c>
      <c r="C239" s="122" t="s">
        <v>103</v>
      </c>
      <c r="D239" s="122">
        <v>1</v>
      </c>
      <c r="E239" s="121">
        <v>35</v>
      </c>
      <c r="F239" s="122">
        <v>10</v>
      </c>
      <c r="G239" s="121">
        <f>E239/F239</f>
        <v>3.5</v>
      </c>
      <c r="H239" s="121">
        <v>0</v>
      </c>
      <c r="I239" s="246">
        <f t="shared" ref="I239:I245" si="38">G239+H239</f>
        <v>3.5</v>
      </c>
      <c r="J239" s="119">
        <v>123480</v>
      </c>
      <c r="K239" s="230">
        <f>I239/J239</f>
        <v>2.834467120181406E-5</v>
      </c>
      <c r="L239" s="231">
        <f t="shared" ref="L239:L245" si="39">K239*D239</f>
        <v>2.834467120181406E-5</v>
      </c>
    </row>
    <row r="240" spans="2:12" x14ac:dyDescent="0.2">
      <c r="B240" s="89" t="s">
        <v>405</v>
      </c>
      <c r="C240" s="122" t="s">
        <v>98</v>
      </c>
      <c r="D240" s="122">
        <v>1</v>
      </c>
      <c r="E240" s="121">
        <v>50</v>
      </c>
      <c r="F240" s="122">
        <v>10</v>
      </c>
      <c r="G240" s="121">
        <f t="shared" ref="G240:G245" si="40">E240/F240</f>
        <v>5</v>
      </c>
      <c r="H240" s="121">
        <v>0</v>
      </c>
      <c r="I240" s="246">
        <f t="shared" si="38"/>
        <v>5</v>
      </c>
      <c r="J240" s="119">
        <v>123480</v>
      </c>
      <c r="K240" s="230">
        <f t="shared" ref="K240:K245" si="41">I240/J240</f>
        <v>4.0492387431162941E-5</v>
      </c>
      <c r="L240" s="231">
        <f t="shared" si="39"/>
        <v>4.0492387431162941E-5</v>
      </c>
    </row>
    <row r="241" spans="2:12" x14ac:dyDescent="0.2">
      <c r="B241" s="89" t="s">
        <v>405</v>
      </c>
      <c r="C241" s="122" t="s">
        <v>99</v>
      </c>
      <c r="D241" s="122">
        <v>1</v>
      </c>
      <c r="E241" s="121">
        <v>250</v>
      </c>
      <c r="F241" s="122">
        <v>10</v>
      </c>
      <c r="G241" s="121">
        <f t="shared" si="40"/>
        <v>25</v>
      </c>
      <c r="H241" s="121">
        <v>0</v>
      </c>
      <c r="I241" s="246">
        <f t="shared" si="38"/>
        <v>25</v>
      </c>
      <c r="J241" s="119">
        <v>123480</v>
      </c>
      <c r="K241" s="230">
        <f t="shared" si="41"/>
        <v>2.024619371558147E-4</v>
      </c>
      <c r="L241" s="231">
        <f t="shared" si="39"/>
        <v>2.024619371558147E-4</v>
      </c>
    </row>
    <row r="242" spans="2:12" x14ac:dyDescent="0.2">
      <c r="B242" s="89" t="s">
        <v>405</v>
      </c>
      <c r="C242" s="122" t="s">
        <v>88</v>
      </c>
      <c r="D242" s="122">
        <v>4</v>
      </c>
      <c r="E242" s="121">
        <v>20</v>
      </c>
      <c r="F242" s="122">
        <v>15</v>
      </c>
      <c r="G242" s="121">
        <f t="shared" si="40"/>
        <v>1.3333333333333333</v>
      </c>
      <c r="H242" s="121">
        <v>0</v>
      </c>
      <c r="I242" s="246">
        <f t="shared" si="38"/>
        <v>1.3333333333333333</v>
      </c>
      <c r="J242" s="119">
        <v>123480</v>
      </c>
      <c r="K242" s="230">
        <f t="shared" si="41"/>
        <v>1.0797969981643451E-5</v>
      </c>
      <c r="L242" s="231">
        <f t="shared" si="39"/>
        <v>4.3191879926573805E-5</v>
      </c>
    </row>
    <row r="243" spans="2:12" x14ac:dyDescent="0.2">
      <c r="B243" s="89" t="s">
        <v>405</v>
      </c>
      <c r="C243" s="122" t="s">
        <v>93</v>
      </c>
      <c r="D243" s="122">
        <v>1</v>
      </c>
      <c r="E243" s="121">
        <v>300</v>
      </c>
      <c r="F243" s="122">
        <v>6</v>
      </c>
      <c r="G243" s="121">
        <f t="shared" si="40"/>
        <v>50</v>
      </c>
      <c r="H243" s="121">
        <v>0</v>
      </c>
      <c r="I243" s="246">
        <f t="shared" si="38"/>
        <v>50</v>
      </c>
      <c r="J243" s="119">
        <v>123480</v>
      </c>
      <c r="K243" s="230">
        <f t="shared" si="41"/>
        <v>4.049238743116294E-4</v>
      </c>
      <c r="L243" s="231">
        <f t="shared" si="39"/>
        <v>4.049238743116294E-4</v>
      </c>
    </row>
    <row r="244" spans="2:12" x14ac:dyDescent="0.2">
      <c r="B244" s="89" t="s">
        <v>405</v>
      </c>
      <c r="C244" s="122" t="s">
        <v>107</v>
      </c>
      <c r="D244" s="122">
        <v>1</v>
      </c>
      <c r="E244" s="121">
        <v>50</v>
      </c>
      <c r="F244" s="122">
        <v>10</v>
      </c>
      <c r="G244" s="121">
        <f t="shared" si="40"/>
        <v>5</v>
      </c>
      <c r="H244" s="121">
        <v>0</v>
      </c>
      <c r="I244" s="246">
        <f t="shared" si="38"/>
        <v>5</v>
      </c>
      <c r="J244" s="119">
        <v>123480</v>
      </c>
      <c r="K244" s="230">
        <f t="shared" si="41"/>
        <v>4.0492387431162941E-5</v>
      </c>
      <c r="L244" s="231">
        <f t="shared" si="39"/>
        <v>4.0492387431162941E-5</v>
      </c>
    </row>
    <row r="245" spans="2:12" x14ac:dyDescent="0.2">
      <c r="B245" s="89" t="s">
        <v>405</v>
      </c>
      <c r="C245" s="122" t="s">
        <v>101</v>
      </c>
      <c r="D245" s="122">
        <v>1</v>
      </c>
      <c r="E245" s="121">
        <v>20</v>
      </c>
      <c r="F245" s="122">
        <v>5</v>
      </c>
      <c r="G245" s="121">
        <f t="shared" si="40"/>
        <v>4</v>
      </c>
      <c r="H245" s="121">
        <v>0</v>
      </c>
      <c r="I245" s="246">
        <f t="shared" si="38"/>
        <v>4</v>
      </c>
      <c r="J245" s="119">
        <f>(365-52-19)*7*60</f>
        <v>123480</v>
      </c>
      <c r="K245" s="230">
        <f t="shared" si="41"/>
        <v>3.2393909944930352E-5</v>
      </c>
      <c r="L245" s="231">
        <f t="shared" si="39"/>
        <v>3.2393909944930352E-5</v>
      </c>
    </row>
    <row r="246" spans="2:12" x14ac:dyDescent="0.2">
      <c r="B246" s="232" t="s">
        <v>195</v>
      </c>
      <c r="C246" s="112"/>
      <c r="D246" s="112"/>
      <c r="E246" s="244"/>
      <c r="F246" s="112"/>
      <c r="G246" s="244"/>
      <c r="H246" s="244"/>
      <c r="I246" s="244"/>
      <c r="J246" s="115"/>
      <c r="K246" s="245"/>
      <c r="L246" s="235">
        <f>SUM(L239:L245)</f>
        <v>7.9230104740308821E-4</v>
      </c>
    </row>
    <row r="247" spans="2:12" x14ac:dyDescent="0.2">
      <c r="B247" s="89" t="s">
        <v>225</v>
      </c>
      <c r="C247" s="122" t="s">
        <v>88</v>
      </c>
      <c r="D247" s="122">
        <v>4</v>
      </c>
      <c r="E247" s="121">
        <v>20</v>
      </c>
      <c r="F247" s="122">
        <v>15</v>
      </c>
      <c r="G247" s="121">
        <f>E247/F247</f>
        <v>1.3333333333333333</v>
      </c>
      <c r="H247" s="121">
        <v>0</v>
      </c>
      <c r="I247" s="121">
        <f>G247+H247</f>
        <v>1.3333333333333333</v>
      </c>
      <c r="J247" s="119">
        <v>123480</v>
      </c>
      <c r="K247" s="230">
        <f>I247/J247</f>
        <v>1.0797969981643451E-5</v>
      </c>
      <c r="L247" s="231">
        <f t="shared" ref="L247:L254" si="42">K247*D247</f>
        <v>4.3191879926573805E-5</v>
      </c>
    </row>
    <row r="248" spans="2:12" x14ac:dyDescent="0.2">
      <c r="B248" s="89" t="s">
        <v>225</v>
      </c>
      <c r="C248" s="122" t="s">
        <v>96</v>
      </c>
      <c r="D248" s="122">
        <v>1</v>
      </c>
      <c r="E248" s="121">
        <v>100</v>
      </c>
      <c r="F248" s="122">
        <v>10</v>
      </c>
      <c r="G248" s="121">
        <f t="shared" ref="G248:G254" si="43">E248/F248</f>
        <v>10</v>
      </c>
      <c r="H248" s="121">
        <v>0</v>
      </c>
      <c r="I248" s="121">
        <f t="shared" ref="I248:I254" si="44">G248+H248</f>
        <v>10</v>
      </c>
      <c r="J248" s="119">
        <v>123480</v>
      </c>
      <c r="K248" s="230">
        <f t="shared" ref="K248:K254" si="45">I248/J248</f>
        <v>8.0984774862325883E-5</v>
      </c>
      <c r="L248" s="231">
        <f t="shared" si="42"/>
        <v>8.0984774862325883E-5</v>
      </c>
    </row>
    <row r="249" spans="2:12" x14ac:dyDescent="0.2">
      <c r="B249" s="89" t="s">
        <v>225</v>
      </c>
      <c r="C249" s="122" t="s">
        <v>93</v>
      </c>
      <c r="D249" s="122">
        <v>1</v>
      </c>
      <c r="E249" s="121">
        <v>300</v>
      </c>
      <c r="F249" s="122">
        <v>6</v>
      </c>
      <c r="G249" s="121">
        <f t="shared" si="43"/>
        <v>50</v>
      </c>
      <c r="H249" s="121">
        <v>0</v>
      </c>
      <c r="I249" s="121">
        <f t="shared" si="44"/>
        <v>50</v>
      </c>
      <c r="J249" s="119">
        <v>123480</v>
      </c>
      <c r="K249" s="230">
        <f t="shared" si="45"/>
        <v>4.049238743116294E-4</v>
      </c>
      <c r="L249" s="231">
        <f t="shared" si="42"/>
        <v>4.049238743116294E-4</v>
      </c>
    </row>
    <row r="250" spans="2:12" x14ac:dyDescent="0.2">
      <c r="B250" s="89" t="s">
        <v>225</v>
      </c>
      <c r="C250" s="122" t="s">
        <v>107</v>
      </c>
      <c r="D250" s="122">
        <v>1</v>
      </c>
      <c r="E250" s="121">
        <v>50</v>
      </c>
      <c r="F250" s="122">
        <v>10</v>
      </c>
      <c r="G250" s="121">
        <f t="shared" si="43"/>
        <v>5</v>
      </c>
      <c r="H250" s="121">
        <v>0</v>
      </c>
      <c r="I250" s="121">
        <f t="shared" si="44"/>
        <v>5</v>
      </c>
      <c r="J250" s="119">
        <v>123480</v>
      </c>
      <c r="K250" s="230">
        <f t="shared" si="45"/>
        <v>4.0492387431162941E-5</v>
      </c>
      <c r="L250" s="231">
        <f t="shared" si="42"/>
        <v>4.0492387431162941E-5</v>
      </c>
    </row>
    <row r="251" spans="2:12" x14ac:dyDescent="0.2">
      <c r="B251" s="89" t="s">
        <v>225</v>
      </c>
      <c r="C251" s="122" t="s">
        <v>101</v>
      </c>
      <c r="D251" s="122">
        <v>1</v>
      </c>
      <c r="E251" s="121">
        <v>20</v>
      </c>
      <c r="F251" s="122">
        <v>5</v>
      </c>
      <c r="G251" s="121">
        <f t="shared" si="43"/>
        <v>4</v>
      </c>
      <c r="H251" s="121">
        <v>0</v>
      </c>
      <c r="I251" s="121">
        <f t="shared" si="44"/>
        <v>4</v>
      </c>
      <c r="J251" s="119">
        <v>123480</v>
      </c>
      <c r="K251" s="230">
        <f t="shared" si="45"/>
        <v>3.2393909944930352E-5</v>
      </c>
      <c r="L251" s="231">
        <f t="shared" si="42"/>
        <v>3.2393909944930352E-5</v>
      </c>
    </row>
    <row r="252" spans="2:12" x14ac:dyDescent="0.2">
      <c r="B252" s="89" t="s">
        <v>225</v>
      </c>
      <c r="C252" s="122" t="s">
        <v>99</v>
      </c>
      <c r="D252" s="122">
        <v>1</v>
      </c>
      <c r="E252" s="121">
        <v>250</v>
      </c>
      <c r="F252" s="122">
        <v>10</v>
      </c>
      <c r="G252" s="121">
        <f t="shared" si="43"/>
        <v>25</v>
      </c>
      <c r="H252" s="121">
        <v>0</v>
      </c>
      <c r="I252" s="121">
        <f t="shared" si="44"/>
        <v>25</v>
      </c>
      <c r="J252" s="119">
        <v>123480</v>
      </c>
      <c r="K252" s="230">
        <f t="shared" si="45"/>
        <v>2.024619371558147E-4</v>
      </c>
      <c r="L252" s="231">
        <f t="shared" si="42"/>
        <v>2.024619371558147E-4</v>
      </c>
    </row>
    <row r="253" spans="2:12" x14ac:dyDescent="0.2">
      <c r="B253" s="89" t="s">
        <v>225</v>
      </c>
      <c r="C253" s="122" t="s">
        <v>103</v>
      </c>
      <c r="D253" s="122">
        <v>1</v>
      </c>
      <c r="E253" s="121">
        <v>35</v>
      </c>
      <c r="F253" s="122">
        <v>10</v>
      </c>
      <c r="G253" s="121">
        <f t="shared" si="43"/>
        <v>3.5</v>
      </c>
      <c r="H253" s="121">
        <v>0</v>
      </c>
      <c r="I253" s="121">
        <f t="shared" si="44"/>
        <v>3.5</v>
      </c>
      <c r="J253" s="119">
        <v>123480</v>
      </c>
      <c r="K253" s="230">
        <f t="shared" si="45"/>
        <v>2.834467120181406E-5</v>
      </c>
      <c r="L253" s="231">
        <f t="shared" si="42"/>
        <v>2.834467120181406E-5</v>
      </c>
    </row>
    <row r="254" spans="2:12" x14ac:dyDescent="0.2">
      <c r="B254" s="89" t="s">
        <v>225</v>
      </c>
      <c r="C254" s="122" t="s">
        <v>124</v>
      </c>
      <c r="D254" s="122">
        <v>1</v>
      </c>
      <c r="E254" s="121">
        <v>200</v>
      </c>
      <c r="F254" s="122">
        <v>10</v>
      </c>
      <c r="G254" s="121">
        <f t="shared" si="43"/>
        <v>20</v>
      </c>
      <c r="H254" s="121">
        <v>0</v>
      </c>
      <c r="I254" s="121">
        <f t="shared" si="44"/>
        <v>20</v>
      </c>
      <c r="J254" s="119">
        <v>123480</v>
      </c>
      <c r="K254" s="230">
        <f t="shared" si="45"/>
        <v>1.6196954972465177E-4</v>
      </c>
      <c r="L254" s="231">
        <f t="shared" si="42"/>
        <v>1.6196954972465177E-4</v>
      </c>
    </row>
    <row r="255" spans="2:12" x14ac:dyDescent="0.2">
      <c r="B255" s="232" t="s">
        <v>195</v>
      </c>
      <c r="C255" s="112"/>
      <c r="D255" s="112"/>
      <c r="E255" s="244"/>
      <c r="F255" s="112"/>
      <c r="G255" s="244"/>
      <c r="H255" s="244"/>
      <c r="I255" s="244"/>
      <c r="J255" s="115"/>
      <c r="K255" s="245"/>
      <c r="L255" s="235">
        <f>SUM(L247:L254)</f>
        <v>9.9476298455890289E-4</v>
      </c>
    </row>
    <row r="256" spans="2:12" x14ac:dyDescent="0.2">
      <c r="B256" s="89" t="s">
        <v>405</v>
      </c>
      <c r="C256" s="122" t="s">
        <v>103</v>
      </c>
      <c r="D256" s="122">
        <v>1</v>
      </c>
      <c r="E256" s="121">
        <v>35</v>
      </c>
      <c r="F256" s="122">
        <v>10</v>
      </c>
      <c r="G256" s="121">
        <f>E256/F256</f>
        <v>3.5</v>
      </c>
      <c r="H256" s="121">
        <v>0</v>
      </c>
      <c r="I256" s="246">
        <f t="shared" ref="I256:I262" si="46">G256+H256</f>
        <v>3.5</v>
      </c>
      <c r="J256" s="119">
        <v>123480</v>
      </c>
      <c r="K256" s="230">
        <f>I256/J256</f>
        <v>2.834467120181406E-5</v>
      </c>
      <c r="L256" s="231">
        <f t="shared" ref="L256:L262" si="47">K256*D256</f>
        <v>2.834467120181406E-5</v>
      </c>
    </row>
    <row r="257" spans="2:12" x14ac:dyDescent="0.2">
      <c r="B257" s="89" t="s">
        <v>405</v>
      </c>
      <c r="C257" s="122" t="s">
        <v>98</v>
      </c>
      <c r="D257" s="122">
        <v>1</v>
      </c>
      <c r="E257" s="121">
        <v>50</v>
      </c>
      <c r="F257" s="122">
        <v>10</v>
      </c>
      <c r="G257" s="121">
        <f t="shared" ref="G257:G262" si="48">E257/F257</f>
        <v>5</v>
      </c>
      <c r="H257" s="121">
        <v>0</v>
      </c>
      <c r="I257" s="246">
        <f t="shared" si="46"/>
        <v>5</v>
      </c>
      <c r="J257" s="119">
        <v>123480</v>
      </c>
      <c r="K257" s="230">
        <f t="shared" ref="K257:K262" si="49">I257/J257</f>
        <v>4.0492387431162941E-5</v>
      </c>
      <c r="L257" s="231">
        <f t="shared" si="47"/>
        <v>4.0492387431162941E-5</v>
      </c>
    </row>
    <row r="258" spans="2:12" x14ac:dyDescent="0.2">
      <c r="B258" s="89" t="s">
        <v>405</v>
      </c>
      <c r="C258" s="122" t="s">
        <v>99</v>
      </c>
      <c r="D258" s="122">
        <v>1</v>
      </c>
      <c r="E258" s="121">
        <v>250</v>
      </c>
      <c r="F258" s="122">
        <v>10</v>
      </c>
      <c r="G258" s="121">
        <f t="shared" si="48"/>
        <v>25</v>
      </c>
      <c r="H258" s="121">
        <v>0</v>
      </c>
      <c r="I258" s="246">
        <f t="shared" si="46"/>
        <v>25</v>
      </c>
      <c r="J258" s="119">
        <v>123480</v>
      </c>
      <c r="K258" s="230">
        <f t="shared" si="49"/>
        <v>2.024619371558147E-4</v>
      </c>
      <c r="L258" s="231">
        <f t="shared" si="47"/>
        <v>2.024619371558147E-4</v>
      </c>
    </row>
    <row r="259" spans="2:12" x14ac:dyDescent="0.2">
      <c r="B259" s="89" t="s">
        <v>405</v>
      </c>
      <c r="C259" s="122" t="s">
        <v>88</v>
      </c>
      <c r="D259" s="122">
        <v>4</v>
      </c>
      <c r="E259" s="121">
        <v>20</v>
      </c>
      <c r="F259" s="122">
        <v>15</v>
      </c>
      <c r="G259" s="121">
        <f t="shared" si="48"/>
        <v>1.3333333333333333</v>
      </c>
      <c r="H259" s="121">
        <v>0</v>
      </c>
      <c r="I259" s="246">
        <f t="shared" si="46"/>
        <v>1.3333333333333333</v>
      </c>
      <c r="J259" s="119">
        <v>123480</v>
      </c>
      <c r="K259" s="230">
        <f t="shared" si="49"/>
        <v>1.0797969981643451E-5</v>
      </c>
      <c r="L259" s="231">
        <f t="shared" si="47"/>
        <v>4.3191879926573805E-5</v>
      </c>
    </row>
    <row r="260" spans="2:12" x14ac:dyDescent="0.2">
      <c r="B260" s="89" t="s">
        <v>405</v>
      </c>
      <c r="C260" s="122" t="s">
        <v>93</v>
      </c>
      <c r="D260" s="122">
        <v>1</v>
      </c>
      <c r="E260" s="121">
        <v>300</v>
      </c>
      <c r="F260" s="122">
        <v>6</v>
      </c>
      <c r="G260" s="121">
        <f t="shared" si="48"/>
        <v>50</v>
      </c>
      <c r="H260" s="121">
        <v>0</v>
      </c>
      <c r="I260" s="246">
        <f t="shared" si="46"/>
        <v>50</v>
      </c>
      <c r="J260" s="119">
        <v>123480</v>
      </c>
      <c r="K260" s="230">
        <f t="shared" si="49"/>
        <v>4.049238743116294E-4</v>
      </c>
      <c r="L260" s="231">
        <f t="shared" si="47"/>
        <v>4.049238743116294E-4</v>
      </c>
    </row>
    <row r="261" spans="2:12" x14ac:dyDescent="0.2">
      <c r="B261" s="89" t="s">
        <v>405</v>
      </c>
      <c r="C261" s="122" t="s">
        <v>107</v>
      </c>
      <c r="D261" s="122">
        <v>1</v>
      </c>
      <c r="E261" s="121">
        <v>50</v>
      </c>
      <c r="F261" s="122">
        <v>10</v>
      </c>
      <c r="G261" s="121">
        <f t="shared" si="48"/>
        <v>5</v>
      </c>
      <c r="H261" s="121">
        <v>0</v>
      </c>
      <c r="I261" s="246">
        <f t="shared" si="46"/>
        <v>5</v>
      </c>
      <c r="J261" s="119">
        <v>123480</v>
      </c>
      <c r="K261" s="230">
        <f t="shared" si="49"/>
        <v>4.0492387431162941E-5</v>
      </c>
      <c r="L261" s="231">
        <f t="shared" si="47"/>
        <v>4.0492387431162941E-5</v>
      </c>
    </row>
    <row r="262" spans="2:12" x14ac:dyDescent="0.2">
      <c r="B262" s="89" t="s">
        <v>405</v>
      </c>
      <c r="C262" s="122" t="s">
        <v>101</v>
      </c>
      <c r="D262" s="122">
        <v>1</v>
      </c>
      <c r="E262" s="121">
        <v>20</v>
      </c>
      <c r="F262" s="122">
        <v>5</v>
      </c>
      <c r="G262" s="121">
        <f t="shared" si="48"/>
        <v>4</v>
      </c>
      <c r="H262" s="121">
        <v>0</v>
      </c>
      <c r="I262" s="246">
        <f t="shared" si="46"/>
        <v>4</v>
      </c>
      <c r="J262" s="119">
        <v>123480</v>
      </c>
      <c r="K262" s="230">
        <f t="shared" si="49"/>
        <v>3.2393909944930352E-5</v>
      </c>
      <c r="L262" s="231">
        <f t="shared" si="47"/>
        <v>3.2393909944930352E-5</v>
      </c>
    </row>
    <row r="263" spans="2:12" x14ac:dyDescent="0.2">
      <c r="B263" s="232" t="s">
        <v>195</v>
      </c>
      <c r="C263" s="112"/>
      <c r="D263" s="112"/>
      <c r="E263" s="244"/>
      <c r="F263" s="112"/>
      <c r="G263" s="244"/>
      <c r="H263" s="244"/>
      <c r="I263" s="244"/>
      <c r="J263" s="115"/>
      <c r="K263" s="245"/>
      <c r="L263" s="235">
        <f>SUM(L256:L262)</f>
        <v>7.9230104740308821E-4</v>
      </c>
    </row>
    <row r="264" spans="2:12" x14ac:dyDescent="0.2">
      <c r="B264" s="89" t="s">
        <v>225</v>
      </c>
      <c r="C264" s="122" t="s">
        <v>88</v>
      </c>
      <c r="D264" s="122">
        <v>4</v>
      </c>
      <c r="E264" s="121">
        <v>20</v>
      </c>
      <c r="F264" s="122">
        <v>15</v>
      </c>
      <c r="G264" s="121">
        <f>E264/F264</f>
        <v>1.3333333333333333</v>
      </c>
      <c r="H264" s="121">
        <v>0</v>
      </c>
      <c r="I264" s="121">
        <f>G264+H264</f>
        <v>1.3333333333333333</v>
      </c>
      <c r="J264" s="119">
        <v>123480</v>
      </c>
      <c r="K264" s="230">
        <f>I264/J264</f>
        <v>1.0797969981643451E-5</v>
      </c>
      <c r="L264" s="231">
        <f t="shared" ref="L264:L271" si="50">K264*D264</f>
        <v>4.3191879926573805E-5</v>
      </c>
    </row>
    <row r="265" spans="2:12" x14ac:dyDescent="0.2">
      <c r="B265" s="89" t="s">
        <v>225</v>
      </c>
      <c r="C265" s="122" t="s">
        <v>96</v>
      </c>
      <c r="D265" s="122">
        <v>1</v>
      </c>
      <c r="E265" s="121">
        <v>100</v>
      </c>
      <c r="F265" s="122">
        <v>10</v>
      </c>
      <c r="G265" s="121">
        <f t="shared" ref="G265:G271" si="51">E265/F265</f>
        <v>10</v>
      </c>
      <c r="H265" s="121">
        <v>0</v>
      </c>
      <c r="I265" s="121">
        <f t="shared" ref="I265:I271" si="52">G265+H265</f>
        <v>10</v>
      </c>
      <c r="J265" s="119">
        <v>123480</v>
      </c>
      <c r="K265" s="230">
        <f t="shared" ref="K265:K271" si="53">I265/J265</f>
        <v>8.0984774862325883E-5</v>
      </c>
      <c r="L265" s="231">
        <f t="shared" si="50"/>
        <v>8.0984774862325883E-5</v>
      </c>
    </row>
    <row r="266" spans="2:12" x14ac:dyDescent="0.2">
      <c r="B266" s="89" t="s">
        <v>225</v>
      </c>
      <c r="C266" s="122" t="s">
        <v>93</v>
      </c>
      <c r="D266" s="122">
        <v>1</v>
      </c>
      <c r="E266" s="121">
        <v>300</v>
      </c>
      <c r="F266" s="122">
        <v>6</v>
      </c>
      <c r="G266" s="121">
        <f t="shared" si="51"/>
        <v>50</v>
      </c>
      <c r="H266" s="121">
        <v>0</v>
      </c>
      <c r="I266" s="121">
        <f t="shared" si="52"/>
        <v>50</v>
      </c>
      <c r="J266" s="119">
        <v>123480</v>
      </c>
      <c r="K266" s="230">
        <f t="shared" si="53"/>
        <v>4.049238743116294E-4</v>
      </c>
      <c r="L266" s="231">
        <f t="shared" si="50"/>
        <v>4.049238743116294E-4</v>
      </c>
    </row>
    <row r="267" spans="2:12" x14ac:dyDescent="0.2">
      <c r="B267" s="89" t="s">
        <v>225</v>
      </c>
      <c r="C267" s="122" t="s">
        <v>107</v>
      </c>
      <c r="D267" s="122">
        <v>1</v>
      </c>
      <c r="E267" s="121">
        <v>50</v>
      </c>
      <c r="F267" s="122">
        <v>10</v>
      </c>
      <c r="G267" s="121">
        <f t="shared" si="51"/>
        <v>5</v>
      </c>
      <c r="H267" s="121">
        <v>0</v>
      </c>
      <c r="I267" s="121">
        <f t="shared" si="52"/>
        <v>5</v>
      </c>
      <c r="J267" s="119">
        <v>123480</v>
      </c>
      <c r="K267" s="230">
        <f t="shared" si="53"/>
        <v>4.0492387431162941E-5</v>
      </c>
      <c r="L267" s="231">
        <f t="shared" si="50"/>
        <v>4.0492387431162941E-5</v>
      </c>
    </row>
    <row r="268" spans="2:12" x14ac:dyDescent="0.2">
      <c r="B268" s="89" t="s">
        <v>225</v>
      </c>
      <c r="C268" s="122" t="s">
        <v>101</v>
      </c>
      <c r="D268" s="122">
        <v>1</v>
      </c>
      <c r="E268" s="121">
        <v>20</v>
      </c>
      <c r="F268" s="122">
        <v>5</v>
      </c>
      <c r="G268" s="121">
        <f t="shared" si="51"/>
        <v>4</v>
      </c>
      <c r="H268" s="121">
        <v>0</v>
      </c>
      <c r="I268" s="121">
        <f t="shared" si="52"/>
        <v>4</v>
      </c>
      <c r="J268" s="119">
        <v>123480</v>
      </c>
      <c r="K268" s="230">
        <f t="shared" si="53"/>
        <v>3.2393909944930352E-5</v>
      </c>
      <c r="L268" s="231">
        <f t="shared" si="50"/>
        <v>3.2393909944930352E-5</v>
      </c>
    </row>
    <row r="269" spans="2:12" x14ac:dyDescent="0.2">
      <c r="B269" s="89" t="s">
        <v>225</v>
      </c>
      <c r="C269" s="122" t="s">
        <v>99</v>
      </c>
      <c r="D269" s="122">
        <v>1</v>
      </c>
      <c r="E269" s="121">
        <v>250</v>
      </c>
      <c r="F269" s="122">
        <v>10</v>
      </c>
      <c r="G269" s="121">
        <f t="shared" si="51"/>
        <v>25</v>
      </c>
      <c r="H269" s="121">
        <v>0</v>
      </c>
      <c r="I269" s="121">
        <f t="shared" si="52"/>
        <v>25</v>
      </c>
      <c r="J269" s="119">
        <v>123480</v>
      </c>
      <c r="K269" s="230">
        <f t="shared" si="53"/>
        <v>2.024619371558147E-4</v>
      </c>
      <c r="L269" s="231">
        <f t="shared" si="50"/>
        <v>2.024619371558147E-4</v>
      </c>
    </row>
    <row r="270" spans="2:12" x14ac:dyDescent="0.2">
      <c r="B270" s="89" t="s">
        <v>225</v>
      </c>
      <c r="C270" s="122" t="s">
        <v>103</v>
      </c>
      <c r="D270" s="122">
        <v>1</v>
      </c>
      <c r="E270" s="121">
        <v>35</v>
      </c>
      <c r="F270" s="122">
        <v>10</v>
      </c>
      <c r="G270" s="121">
        <f t="shared" si="51"/>
        <v>3.5</v>
      </c>
      <c r="H270" s="121">
        <v>0</v>
      </c>
      <c r="I270" s="121">
        <f t="shared" si="52"/>
        <v>3.5</v>
      </c>
      <c r="J270" s="119">
        <v>123480</v>
      </c>
      <c r="K270" s="230">
        <f t="shared" si="53"/>
        <v>2.834467120181406E-5</v>
      </c>
      <c r="L270" s="231">
        <f t="shared" si="50"/>
        <v>2.834467120181406E-5</v>
      </c>
    </row>
    <row r="271" spans="2:12" x14ac:dyDescent="0.2">
      <c r="B271" s="89" t="s">
        <v>225</v>
      </c>
      <c r="C271" s="122" t="s">
        <v>124</v>
      </c>
      <c r="D271" s="122">
        <v>1</v>
      </c>
      <c r="E271" s="121">
        <v>200</v>
      </c>
      <c r="F271" s="122">
        <v>10</v>
      </c>
      <c r="G271" s="121">
        <f t="shared" si="51"/>
        <v>20</v>
      </c>
      <c r="H271" s="121">
        <v>0</v>
      </c>
      <c r="I271" s="121">
        <f t="shared" si="52"/>
        <v>20</v>
      </c>
      <c r="J271" s="119">
        <v>123480</v>
      </c>
      <c r="K271" s="230">
        <f t="shared" si="53"/>
        <v>1.6196954972465177E-4</v>
      </c>
      <c r="L271" s="231">
        <f t="shared" si="50"/>
        <v>1.6196954972465177E-4</v>
      </c>
    </row>
    <row r="272" spans="2:12" x14ac:dyDescent="0.2">
      <c r="B272" s="232" t="s">
        <v>195</v>
      </c>
      <c r="C272" s="112"/>
      <c r="D272" s="112"/>
      <c r="E272" s="244"/>
      <c r="F272" s="112"/>
      <c r="G272" s="244"/>
      <c r="H272" s="244"/>
      <c r="I272" s="244"/>
      <c r="J272" s="115"/>
      <c r="K272" s="245"/>
      <c r="L272" s="235">
        <f>SUM(L264:L271)</f>
        <v>9.9476298455890289E-4</v>
      </c>
    </row>
    <row r="273" spans="1:106" x14ac:dyDescent="0.2">
      <c r="B273" s="89" t="s">
        <v>72</v>
      </c>
      <c r="C273" s="122" t="s">
        <v>88</v>
      </c>
      <c r="D273" s="122">
        <v>4</v>
      </c>
      <c r="E273" s="121">
        <v>20</v>
      </c>
      <c r="F273" s="122">
        <v>15</v>
      </c>
      <c r="G273" s="121">
        <f>E273/F273</f>
        <v>1.3333333333333333</v>
      </c>
      <c r="H273" s="121">
        <v>0</v>
      </c>
      <c r="I273" s="121">
        <f t="shared" ref="I273:I278" si="54">G273+H273</f>
        <v>1.3333333333333333</v>
      </c>
      <c r="J273" s="119">
        <v>123480</v>
      </c>
      <c r="K273" s="230">
        <f>I273/J273</f>
        <v>1.0797969981643451E-5</v>
      </c>
      <c r="L273" s="231">
        <f t="shared" ref="L273:L278" si="55">K273*D273</f>
        <v>4.3191879926573805E-5</v>
      </c>
    </row>
    <row r="274" spans="1:106" x14ac:dyDescent="0.2">
      <c r="B274" s="89" t="s">
        <v>72</v>
      </c>
      <c r="C274" s="122" t="s">
        <v>96</v>
      </c>
      <c r="D274" s="122">
        <v>1</v>
      </c>
      <c r="E274" s="121">
        <v>100</v>
      </c>
      <c r="F274" s="122">
        <v>15</v>
      </c>
      <c r="G274" s="121">
        <f t="shared" ref="G274:G278" si="56">E274/F274</f>
        <v>6.666666666666667</v>
      </c>
      <c r="H274" s="121">
        <v>0</v>
      </c>
      <c r="I274" s="121">
        <f t="shared" si="54"/>
        <v>6.666666666666667</v>
      </c>
      <c r="J274" s="119">
        <v>123480</v>
      </c>
      <c r="K274" s="230">
        <f t="shared" ref="K274:K278" si="57">I274/J274</f>
        <v>5.3989849908217258E-5</v>
      </c>
      <c r="L274" s="231">
        <f t="shared" si="55"/>
        <v>5.3989849908217258E-5</v>
      </c>
    </row>
    <row r="275" spans="1:106" x14ac:dyDescent="0.2">
      <c r="B275" s="89" t="s">
        <v>72</v>
      </c>
      <c r="C275" s="122" t="s">
        <v>93</v>
      </c>
      <c r="D275" s="122">
        <v>1</v>
      </c>
      <c r="E275" s="121">
        <v>300</v>
      </c>
      <c r="F275" s="122">
        <v>10</v>
      </c>
      <c r="G275" s="121">
        <f t="shared" si="56"/>
        <v>30</v>
      </c>
      <c r="H275" s="121">
        <v>0</v>
      </c>
      <c r="I275" s="121">
        <f t="shared" si="54"/>
        <v>30</v>
      </c>
      <c r="J275" s="119">
        <v>123480</v>
      </c>
      <c r="K275" s="230">
        <f t="shared" si="57"/>
        <v>2.4295432458697764E-4</v>
      </c>
      <c r="L275" s="231">
        <f t="shared" si="55"/>
        <v>2.4295432458697764E-4</v>
      </c>
    </row>
    <row r="276" spans="1:106" x14ac:dyDescent="0.2">
      <c r="B276" s="89" t="s">
        <v>72</v>
      </c>
      <c r="C276" s="122" t="s">
        <v>107</v>
      </c>
      <c r="D276" s="122">
        <v>1</v>
      </c>
      <c r="E276" s="121">
        <v>50</v>
      </c>
      <c r="F276" s="122">
        <v>6</v>
      </c>
      <c r="G276" s="121">
        <f t="shared" si="56"/>
        <v>8.3333333333333339</v>
      </c>
      <c r="H276" s="121">
        <v>0</v>
      </c>
      <c r="I276" s="121">
        <f t="shared" si="54"/>
        <v>8.3333333333333339</v>
      </c>
      <c r="J276" s="119">
        <v>123480</v>
      </c>
      <c r="K276" s="230">
        <f t="shared" si="57"/>
        <v>6.748731238527158E-5</v>
      </c>
      <c r="L276" s="231">
        <f t="shared" si="55"/>
        <v>6.748731238527158E-5</v>
      </c>
    </row>
    <row r="277" spans="1:106" x14ac:dyDescent="0.2">
      <c r="B277" s="89" t="s">
        <v>72</v>
      </c>
      <c r="C277" s="122" t="s">
        <v>101</v>
      </c>
      <c r="D277" s="122">
        <v>1</v>
      </c>
      <c r="E277" s="121">
        <v>20</v>
      </c>
      <c r="F277" s="122">
        <v>5</v>
      </c>
      <c r="G277" s="121">
        <f t="shared" si="56"/>
        <v>4</v>
      </c>
      <c r="H277" s="121">
        <v>0</v>
      </c>
      <c r="I277" s="121">
        <f t="shared" si="54"/>
        <v>4</v>
      </c>
      <c r="J277" s="119">
        <v>123480</v>
      </c>
      <c r="K277" s="230">
        <f t="shared" si="57"/>
        <v>3.2393909944930352E-5</v>
      </c>
      <c r="L277" s="231">
        <f t="shared" si="55"/>
        <v>3.2393909944930352E-5</v>
      </c>
    </row>
    <row r="278" spans="1:106" x14ac:dyDescent="0.2">
      <c r="B278" s="89" t="s">
        <v>72</v>
      </c>
      <c r="C278" s="122" t="s">
        <v>99</v>
      </c>
      <c r="D278" s="122">
        <v>1</v>
      </c>
      <c r="E278" s="121">
        <v>250</v>
      </c>
      <c r="F278" s="122">
        <v>10</v>
      </c>
      <c r="G278" s="121">
        <f t="shared" si="56"/>
        <v>25</v>
      </c>
      <c r="H278" s="121">
        <v>0</v>
      </c>
      <c r="I278" s="121">
        <f t="shared" si="54"/>
        <v>25</v>
      </c>
      <c r="J278" s="119">
        <v>123480</v>
      </c>
      <c r="K278" s="230">
        <f t="shared" si="57"/>
        <v>2.024619371558147E-4</v>
      </c>
      <c r="L278" s="231">
        <f t="shared" si="55"/>
        <v>2.024619371558147E-4</v>
      </c>
    </row>
    <row r="279" spans="1:106" s="255" customFormat="1" x14ac:dyDescent="0.2">
      <c r="A279" s="25"/>
      <c r="B279" s="232" t="s">
        <v>195</v>
      </c>
      <c r="C279" s="63"/>
      <c r="D279" s="63"/>
      <c r="E279" s="233"/>
      <c r="F279" s="63"/>
      <c r="G279" s="233"/>
      <c r="H279" s="233"/>
      <c r="I279" s="233"/>
      <c r="J279" s="115"/>
      <c r="K279" s="234"/>
      <c r="L279" s="235">
        <f>SUM(L273:L278)</f>
        <v>6.4247921390778531E-4</v>
      </c>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row>
    <row r="280" spans="1:106" x14ac:dyDescent="0.2">
      <c r="B280" s="89" t="s">
        <v>189</v>
      </c>
      <c r="C280" s="122" t="s">
        <v>88</v>
      </c>
      <c r="D280" s="122">
        <v>4</v>
      </c>
      <c r="E280" s="121">
        <v>20</v>
      </c>
      <c r="F280" s="122">
        <v>15</v>
      </c>
      <c r="G280" s="121">
        <f>E280/F280</f>
        <v>1.3333333333333333</v>
      </c>
      <c r="H280" s="121">
        <v>0</v>
      </c>
      <c r="I280" s="121">
        <f t="shared" ref="I280:I285" si="58">G280+H280</f>
        <v>1.3333333333333333</v>
      </c>
      <c r="J280" s="119">
        <v>123480</v>
      </c>
      <c r="K280" s="230">
        <f>I280/J280</f>
        <v>1.0797969981643451E-5</v>
      </c>
      <c r="L280" s="231">
        <f t="shared" ref="L280:L285" si="59">K280*D280</f>
        <v>4.3191879926573805E-5</v>
      </c>
    </row>
    <row r="281" spans="1:106" x14ac:dyDescent="0.2">
      <c r="B281" s="89" t="s">
        <v>189</v>
      </c>
      <c r="C281" s="122" t="s">
        <v>96</v>
      </c>
      <c r="D281" s="122">
        <v>1</v>
      </c>
      <c r="E281" s="121">
        <v>100</v>
      </c>
      <c r="F281" s="122">
        <v>15</v>
      </c>
      <c r="G281" s="121">
        <f t="shared" ref="G281:G285" si="60">E281/F281</f>
        <v>6.666666666666667</v>
      </c>
      <c r="H281" s="121">
        <v>0</v>
      </c>
      <c r="I281" s="121">
        <f t="shared" si="58"/>
        <v>6.666666666666667</v>
      </c>
      <c r="J281" s="119">
        <v>123480</v>
      </c>
      <c r="K281" s="230">
        <f t="shared" ref="K281:K285" si="61">I281/J281</f>
        <v>5.3989849908217258E-5</v>
      </c>
      <c r="L281" s="231">
        <f t="shared" si="59"/>
        <v>5.3989849908217258E-5</v>
      </c>
    </row>
    <row r="282" spans="1:106" x14ac:dyDescent="0.2">
      <c r="B282" s="89" t="s">
        <v>189</v>
      </c>
      <c r="C282" s="122" t="s">
        <v>93</v>
      </c>
      <c r="D282" s="122">
        <v>1</v>
      </c>
      <c r="E282" s="121">
        <v>300</v>
      </c>
      <c r="F282" s="122">
        <v>10</v>
      </c>
      <c r="G282" s="121">
        <f t="shared" si="60"/>
        <v>30</v>
      </c>
      <c r="H282" s="121">
        <v>0</v>
      </c>
      <c r="I282" s="121">
        <f t="shared" si="58"/>
        <v>30</v>
      </c>
      <c r="J282" s="119">
        <v>123480</v>
      </c>
      <c r="K282" s="230">
        <f t="shared" si="61"/>
        <v>2.4295432458697764E-4</v>
      </c>
      <c r="L282" s="231">
        <f t="shared" si="59"/>
        <v>2.4295432458697764E-4</v>
      </c>
    </row>
    <row r="283" spans="1:106" x14ac:dyDescent="0.2">
      <c r="B283" s="89" t="s">
        <v>189</v>
      </c>
      <c r="C283" s="122" t="s">
        <v>107</v>
      </c>
      <c r="D283" s="122">
        <v>1</v>
      </c>
      <c r="E283" s="121">
        <v>50</v>
      </c>
      <c r="F283" s="122">
        <v>6</v>
      </c>
      <c r="G283" s="121">
        <f t="shared" si="60"/>
        <v>8.3333333333333339</v>
      </c>
      <c r="H283" s="121">
        <v>0</v>
      </c>
      <c r="I283" s="121">
        <f t="shared" si="58"/>
        <v>8.3333333333333339</v>
      </c>
      <c r="J283" s="119">
        <v>123480</v>
      </c>
      <c r="K283" s="230">
        <f t="shared" si="61"/>
        <v>6.748731238527158E-5</v>
      </c>
      <c r="L283" s="231">
        <f t="shared" si="59"/>
        <v>6.748731238527158E-5</v>
      </c>
    </row>
    <row r="284" spans="1:106" x14ac:dyDescent="0.2">
      <c r="B284" s="89" t="s">
        <v>189</v>
      </c>
      <c r="C284" s="122" t="s">
        <v>101</v>
      </c>
      <c r="D284" s="122">
        <v>1</v>
      </c>
      <c r="E284" s="121">
        <v>20</v>
      </c>
      <c r="F284" s="122">
        <v>5</v>
      </c>
      <c r="G284" s="121">
        <f t="shared" si="60"/>
        <v>4</v>
      </c>
      <c r="H284" s="121">
        <v>0</v>
      </c>
      <c r="I284" s="121">
        <f t="shared" si="58"/>
        <v>4</v>
      </c>
      <c r="J284" s="119">
        <v>123480</v>
      </c>
      <c r="K284" s="230">
        <f t="shared" si="61"/>
        <v>3.2393909944930352E-5</v>
      </c>
      <c r="L284" s="231">
        <f t="shared" si="59"/>
        <v>3.2393909944930352E-5</v>
      </c>
    </row>
    <row r="285" spans="1:106" x14ac:dyDescent="0.2">
      <c r="B285" s="89" t="s">
        <v>189</v>
      </c>
      <c r="C285" s="122" t="s">
        <v>99</v>
      </c>
      <c r="D285" s="122">
        <v>1</v>
      </c>
      <c r="E285" s="121">
        <v>250</v>
      </c>
      <c r="F285" s="122">
        <v>10</v>
      </c>
      <c r="G285" s="121">
        <f t="shared" si="60"/>
        <v>25</v>
      </c>
      <c r="H285" s="121">
        <v>0</v>
      </c>
      <c r="I285" s="121">
        <f t="shared" si="58"/>
        <v>25</v>
      </c>
      <c r="J285" s="119">
        <v>123480</v>
      </c>
      <c r="K285" s="230">
        <f t="shared" si="61"/>
        <v>2.024619371558147E-4</v>
      </c>
      <c r="L285" s="231">
        <f t="shared" si="59"/>
        <v>2.024619371558147E-4</v>
      </c>
    </row>
    <row r="286" spans="1:106" s="255" customFormat="1" ht="17" thickBot="1" x14ac:dyDescent="0.25">
      <c r="A286" s="25"/>
      <c r="B286" s="247" t="s">
        <v>195</v>
      </c>
      <c r="C286" s="248"/>
      <c r="D286" s="248"/>
      <c r="E286" s="249"/>
      <c r="F286" s="248"/>
      <c r="G286" s="248"/>
      <c r="H286" s="248"/>
      <c r="I286" s="250"/>
      <c r="J286" s="248"/>
      <c r="K286" s="248"/>
      <c r="L286" s="251">
        <f>SUM(L280:L285)</f>
        <v>6.4247921390778531E-4</v>
      </c>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row>
    <row r="287" spans="1:106" x14ac:dyDescent="0.2">
      <c r="E287" s="252"/>
    </row>
    <row r="288" spans="1:106" x14ac:dyDescent="0.2">
      <c r="E288" s="252"/>
    </row>
    <row r="289" spans="5:5" x14ac:dyDescent="0.2">
      <c r="E289" s="252"/>
    </row>
    <row r="290" spans="5:5" x14ac:dyDescent="0.2">
      <c r="E290" s="252"/>
    </row>
    <row r="291" spans="5:5" x14ac:dyDescent="0.2">
      <c r="E291" s="252"/>
    </row>
    <row r="292" spans="5:5" x14ac:dyDescent="0.2">
      <c r="E292" s="252"/>
    </row>
    <row r="293" spans="5:5" x14ac:dyDescent="0.2">
      <c r="E293" s="252"/>
    </row>
    <row r="294" spans="5:5" x14ac:dyDescent="0.2">
      <c r="E294" s="252"/>
    </row>
    <row r="295" spans="5:5" x14ac:dyDescent="0.2">
      <c r="E295" s="252"/>
    </row>
    <row r="296" spans="5:5" x14ac:dyDescent="0.2">
      <c r="E296" s="252"/>
    </row>
    <row r="297" spans="5:5" x14ac:dyDescent="0.2">
      <c r="E297" s="252"/>
    </row>
    <row r="298" spans="5:5" x14ac:dyDescent="0.2">
      <c r="E298" s="252"/>
    </row>
    <row r="299" spans="5:5" x14ac:dyDescent="0.2">
      <c r="E299" s="252"/>
    </row>
    <row r="300" spans="5:5" x14ac:dyDescent="0.2">
      <c r="E300" s="252"/>
    </row>
    <row r="301" spans="5:5" x14ac:dyDescent="0.2">
      <c r="E301" s="252"/>
    </row>
    <row r="302" spans="5:5" x14ac:dyDescent="0.2">
      <c r="E302" s="252"/>
    </row>
    <row r="303" spans="5:5" x14ac:dyDescent="0.2">
      <c r="E303" s="252"/>
    </row>
    <row r="304" spans="5:5" x14ac:dyDescent="0.2">
      <c r="E304" s="252"/>
    </row>
    <row r="305" spans="5:5" x14ac:dyDescent="0.2">
      <c r="E305" s="252"/>
    </row>
    <row r="306" spans="5:5" x14ac:dyDescent="0.2">
      <c r="E306" s="252"/>
    </row>
    <row r="307" spans="5:5" x14ac:dyDescent="0.2">
      <c r="E307" s="252"/>
    </row>
    <row r="308" spans="5:5" x14ac:dyDescent="0.2">
      <c r="E308" s="252"/>
    </row>
    <row r="309" spans="5:5" x14ac:dyDescent="0.2">
      <c r="E309" s="252"/>
    </row>
    <row r="310" spans="5:5" x14ac:dyDescent="0.2">
      <c r="E310" s="252"/>
    </row>
    <row r="311" spans="5:5" x14ac:dyDescent="0.2">
      <c r="E311" s="252"/>
    </row>
    <row r="312" spans="5:5" x14ac:dyDescent="0.2">
      <c r="E312" s="252"/>
    </row>
    <row r="313" spans="5:5" x14ac:dyDescent="0.2">
      <c r="E313" s="252"/>
    </row>
    <row r="314" spans="5:5" x14ac:dyDescent="0.2">
      <c r="E314" s="252"/>
    </row>
    <row r="315" spans="5:5" x14ac:dyDescent="0.2">
      <c r="E315" s="252"/>
    </row>
    <row r="316" spans="5:5" x14ac:dyDescent="0.2">
      <c r="E316" s="252"/>
    </row>
    <row r="317" spans="5:5" x14ac:dyDescent="0.2">
      <c r="E317" s="252"/>
    </row>
    <row r="318" spans="5:5" x14ac:dyDescent="0.2">
      <c r="E318" s="252"/>
    </row>
    <row r="319" spans="5:5" x14ac:dyDescent="0.2">
      <c r="E319" s="252"/>
    </row>
    <row r="320" spans="5:5" x14ac:dyDescent="0.2">
      <c r="E320" s="252"/>
    </row>
    <row r="321" spans="5:5" x14ac:dyDescent="0.2">
      <c r="E321" s="252"/>
    </row>
    <row r="322" spans="5:5" x14ac:dyDescent="0.2">
      <c r="E322" s="252"/>
    </row>
    <row r="323" spans="5:5" x14ac:dyDescent="0.2">
      <c r="E323" s="252"/>
    </row>
    <row r="324" spans="5:5" x14ac:dyDescent="0.2">
      <c r="E324" s="252"/>
    </row>
    <row r="325" spans="5:5" x14ac:dyDescent="0.2">
      <c r="E325" s="252"/>
    </row>
    <row r="326" spans="5:5" x14ac:dyDescent="0.2">
      <c r="E326" s="252"/>
    </row>
    <row r="327" spans="5:5" x14ac:dyDescent="0.2">
      <c r="E327" s="252"/>
    </row>
    <row r="328" spans="5:5" x14ac:dyDescent="0.2">
      <c r="E328" s="252"/>
    </row>
    <row r="329" spans="5:5" x14ac:dyDescent="0.2">
      <c r="E329" s="252"/>
    </row>
    <row r="330" spans="5:5" x14ac:dyDescent="0.2">
      <c r="E330" s="252"/>
    </row>
    <row r="331" spans="5:5" x14ac:dyDescent="0.2">
      <c r="E331" s="252"/>
    </row>
    <row r="332" spans="5:5" x14ac:dyDescent="0.2">
      <c r="E332" s="252"/>
    </row>
    <row r="333" spans="5:5" x14ac:dyDescent="0.2">
      <c r="E333" s="252"/>
    </row>
    <row r="334" spans="5:5" x14ac:dyDescent="0.2">
      <c r="E334" s="252"/>
    </row>
    <row r="335" spans="5:5" x14ac:dyDescent="0.2">
      <c r="E335" s="252"/>
    </row>
  </sheetData>
  <autoFilter ref="B1:K175" xr:uid="{00000000-0009-0000-0000-000007000000}">
    <filterColumn colId="0">
      <filters>
        <filter val="Archive Room - Sante Fanm"/>
        <filter val="Consultation Room - Sante Fanm"/>
        <filter val="Laboratory - Sante Fanm"/>
        <filter val="Pharmacy - Sante Fanm"/>
        <filter val="Pre-consultation Room - Sante Fanm"/>
      </filters>
    </filterColumn>
    <sortState xmlns:xlrd2="http://schemas.microsoft.com/office/spreadsheetml/2017/richdata2" ref="B70:L106">
      <sortCondition ref="B1:B169"/>
    </sortState>
  </autoFilter>
  <mergeCells count="11">
    <mergeCell ref="H70:H75"/>
    <mergeCell ref="I70:I75"/>
    <mergeCell ref="J70:J75"/>
    <mergeCell ref="K70:K75"/>
    <mergeCell ref="L70:L75"/>
    <mergeCell ref="G70:G75"/>
    <mergeCell ref="B70:B75"/>
    <mergeCell ref="C70:C75"/>
    <mergeCell ref="D70:D75"/>
    <mergeCell ref="E70:E75"/>
    <mergeCell ref="F70:F75"/>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80"/>
  <sheetViews>
    <sheetView workbookViewId="0">
      <selection activeCell="C81" sqref="C81"/>
    </sheetView>
  </sheetViews>
  <sheetFormatPr baseColWidth="10" defaultColWidth="10.83203125" defaultRowHeight="16" x14ac:dyDescent="0.2"/>
  <cols>
    <col min="1" max="1" width="2" style="25" customWidth="1"/>
    <col min="2" max="2" width="32" style="80" bestFit="1" customWidth="1"/>
    <col min="3" max="3" width="27" style="80" customWidth="1"/>
    <col min="4" max="4" width="14" style="25" customWidth="1"/>
    <col min="5" max="5" width="17.33203125" style="25" customWidth="1"/>
    <col min="6" max="6" width="16.6640625" style="25" customWidth="1"/>
    <col min="7" max="7" width="16.1640625" style="25" customWidth="1"/>
    <col min="8" max="16384" width="10.83203125" style="25"/>
  </cols>
  <sheetData>
    <row r="1" spans="2:13" s="220" customFormat="1" ht="21" customHeight="1" thickBot="1" x14ac:dyDescent="0.25">
      <c r="B1" s="99" t="s">
        <v>5</v>
      </c>
      <c r="C1" s="102" t="s">
        <v>265</v>
      </c>
      <c r="D1" s="221"/>
      <c r="E1" s="221"/>
      <c r="F1" s="221"/>
      <c r="G1" s="221"/>
      <c r="H1" s="221"/>
      <c r="I1" s="221"/>
      <c r="J1" s="222"/>
      <c r="K1" s="221"/>
      <c r="L1" s="221"/>
      <c r="M1" s="221"/>
    </row>
    <row r="2" spans="2:13" x14ac:dyDescent="0.2">
      <c r="B2" s="354" t="s">
        <v>271</v>
      </c>
      <c r="C2" s="348" t="s">
        <v>302</v>
      </c>
    </row>
    <row r="3" spans="2:13" x14ac:dyDescent="0.2">
      <c r="B3" s="355"/>
      <c r="C3" s="349"/>
    </row>
    <row r="4" spans="2:13" x14ac:dyDescent="0.2">
      <c r="B4" s="355"/>
      <c r="C4" s="349"/>
    </row>
    <row r="5" spans="2:13" x14ac:dyDescent="0.2">
      <c r="B5" s="355"/>
      <c r="C5" s="349"/>
    </row>
    <row r="6" spans="2:13" x14ac:dyDescent="0.2">
      <c r="B6" s="355"/>
      <c r="C6" s="349"/>
    </row>
    <row r="7" spans="2:13" ht="17" thickBot="1" x14ac:dyDescent="0.25">
      <c r="B7" s="356"/>
      <c r="C7" s="350"/>
    </row>
    <row r="8" spans="2:13" x14ac:dyDescent="0.2">
      <c r="B8" s="223" t="s">
        <v>51</v>
      </c>
      <c r="C8" s="176">
        <v>400</v>
      </c>
    </row>
    <row r="9" spans="2:13" x14ac:dyDescent="0.2">
      <c r="B9" s="89" t="s">
        <v>136</v>
      </c>
      <c r="C9" s="179">
        <v>15000</v>
      </c>
    </row>
    <row r="10" spans="2:13" x14ac:dyDescent="0.2">
      <c r="B10" s="89" t="s">
        <v>130</v>
      </c>
      <c r="C10" s="179">
        <v>20</v>
      </c>
    </row>
    <row r="11" spans="2:13" x14ac:dyDescent="0.2">
      <c r="B11" s="89" t="s">
        <v>129</v>
      </c>
      <c r="C11" s="179">
        <v>2500</v>
      </c>
    </row>
    <row r="12" spans="2:13" x14ac:dyDescent="0.2">
      <c r="B12" s="89" t="s">
        <v>141</v>
      </c>
      <c r="C12" s="179">
        <v>195</v>
      </c>
    </row>
    <row r="13" spans="2:13" x14ac:dyDescent="0.2">
      <c r="B13" s="89" t="s">
        <v>104</v>
      </c>
      <c r="C13" s="179">
        <v>700</v>
      </c>
    </row>
    <row r="14" spans="2:13" x14ac:dyDescent="0.2">
      <c r="B14" s="89" t="s">
        <v>102</v>
      </c>
      <c r="C14" s="179">
        <v>200</v>
      </c>
    </row>
    <row r="15" spans="2:13" x14ac:dyDescent="0.2">
      <c r="B15" s="89" t="s">
        <v>97</v>
      </c>
      <c r="C15" s="179">
        <v>4000</v>
      </c>
    </row>
    <row r="16" spans="2:13" x14ac:dyDescent="0.2">
      <c r="B16" s="89" t="s">
        <v>108</v>
      </c>
      <c r="C16" s="179">
        <v>50</v>
      </c>
    </row>
    <row r="17" spans="2:3" x14ac:dyDescent="0.2">
      <c r="B17" s="89" t="s">
        <v>94</v>
      </c>
      <c r="C17" s="179">
        <v>150</v>
      </c>
    </row>
    <row r="18" spans="2:3" x14ac:dyDescent="0.2">
      <c r="B18" s="224" t="s">
        <v>26</v>
      </c>
      <c r="C18" s="225">
        <v>200</v>
      </c>
    </row>
    <row r="19" spans="2:3" x14ac:dyDescent="0.2">
      <c r="B19" s="89" t="s">
        <v>88</v>
      </c>
      <c r="C19" s="179">
        <v>20</v>
      </c>
    </row>
    <row r="20" spans="2:3" x14ac:dyDescent="0.2">
      <c r="B20" s="89" t="s">
        <v>125</v>
      </c>
      <c r="C20" s="179">
        <v>15</v>
      </c>
    </row>
    <row r="21" spans="2:3" x14ac:dyDescent="0.2">
      <c r="B21" s="89" t="s">
        <v>93</v>
      </c>
      <c r="C21" s="179">
        <v>300</v>
      </c>
    </row>
    <row r="22" spans="2:3" x14ac:dyDescent="0.2">
      <c r="B22" s="89" t="s">
        <v>128</v>
      </c>
      <c r="C22" s="179">
        <v>30</v>
      </c>
    </row>
    <row r="23" spans="2:3" x14ac:dyDescent="0.2">
      <c r="B23" s="89" t="s">
        <v>122</v>
      </c>
      <c r="C23" s="179">
        <v>176</v>
      </c>
    </row>
    <row r="24" spans="2:3" x14ac:dyDescent="0.2">
      <c r="B24" s="89" t="s">
        <v>96</v>
      </c>
      <c r="C24" s="179">
        <v>100</v>
      </c>
    </row>
    <row r="25" spans="2:3" x14ac:dyDescent="0.2">
      <c r="B25" s="89" t="s">
        <v>133</v>
      </c>
      <c r="C25" s="179">
        <v>300</v>
      </c>
    </row>
    <row r="26" spans="2:3" x14ac:dyDescent="0.2">
      <c r="B26" s="89" t="s">
        <v>85</v>
      </c>
      <c r="C26" s="179">
        <v>630</v>
      </c>
    </row>
    <row r="27" spans="2:3" x14ac:dyDescent="0.2">
      <c r="B27" s="89" t="s">
        <v>132</v>
      </c>
      <c r="C27" s="179">
        <v>140</v>
      </c>
    </row>
    <row r="28" spans="2:3" x14ac:dyDescent="0.2">
      <c r="B28" s="89" t="s">
        <v>101</v>
      </c>
      <c r="C28" s="179">
        <v>20</v>
      </c>
    </row>
    <row r="29" spans="2:3" x14ac:dyDescent="0.2">
      <c r="B29" s="89" t="s">
        <v>143</v>
      </c>
      <c r="C29" s="179">
        <v>50</v>
      </c>
    </row>
    <row r="30" spans="2:3" x14ac:dyDescent="0.2">
      <c r="B30" s="89" t="s">
        <v>100</v>
      </c>
      <c r="C30" s="179">
        <v>45</v>
      </c>
    </row>
    <row r="31" spans="2:3" x14ac:dyDescent="0.2">
      <c r="B31" s="89" t="s">
        <v>138</v>
      </c>
      <c r="C31" s="179">
        <v>5</v>
      </c>
    </row>
    <row r="32" spans="2:3" x14ac:dyDescent="0.2">
      <c r="B32" s="89" t="s">
        <v>131</v>
      </c>
      <c r="C32" s="179">
        <v>350</v>
      </c>
    </row>
    <row r="33" spans="2:3" x14ac:dyDescent="0.2">
      <c r="B33" s="89" t="s">
        <v>111</v>
      </c>
      <c r="C33" s="179">
        <v>50</v>
      </c>
    </row>
    <row r="34" spans="2:3" x14ac:dyDescent="0.2">
      <c r="B34" s="89" t="s">
        <v>89</v>
      </c>
      <c r="C34" s="179">
        <v>176</v>
      </c>
    </row>
    <row r="35" spans="2:3" x14ac:dyDescent="0.2">
      <c r="B35" s="89" t="s">
        <v>84</v>
      </c>
      <c r="C35" s="179">
        <v>15</v>
      </c>
    </row>
    <row r="36" spans="2:3" x14ac:dyDescent="0.2">
      <c r="B36" s="89" t="s">
        <v>115</v>
      </c>
      <c r="C36" s="179">
        <v>150</v>
      </c>
    </row>
    <row r="37" spans="2:3" x14ac:dyDescent="0.2">
      <c r="B37" s="89" t="s">
        <v>117</v>
      </c>
      <c r="C37" s="179">
        <v>1000</v>
      </c>
    </row>
    <row r="38" spans="2:3" x14ac:dyDescent="0.2">
      <c r="B38" s="89" t="s">
        <v>87</v>
      </c>
      <c r="C38" s="179">
        <v>200</v>
      </c>
    </row>
    <row r="39" spans="2:3" x14ac:dyDescent="0.2">
      <c r="B39" s="89" t="s">
        <v>140</v>
      </c>
      <c r="C39" s="179">
        <v>500</v>
      </c>
    </row>
    <row r="40" spans="2:3" x14ac:dyDescent="0.2">
      <c r="B40" s="224" t="s">
        <v>25</v>
      </c>
      <c r="C40" s="225">
        <v>500</v>
      </c>
    </row>
    <row r="41" spans="2:3" x14ac:dyDescent="0.2">
      <c r="B41" s="89" t="s">
        <v>92</v>
      </c>
      <c r="C41" s="179">
        <v>180</v>
      </c>
    </row>
    <row r="42" spans="2:3" x14ac:dyDescent="0.2">
      <c r="B42" s="89" t="s">
        <v>137</v>
      </c>
      <c r="C42" s="179">
        <v>425</v>
      </c>
    </row>
    <row r="43" spans="2:3" x14ac:dyDescent="0.2">
      <c r="B43" s="89" t="s">
        <v>90</v>
      </c>
      <c r="C43" s="179">
        <v>40</v>
      </c>
    </row>
    <row r="44" spans="2:3" x14ac:dyDescent="0.2">
      <c r="B44" s="89" t="s">
        <v>113</v>
      </c>
      <c r="C44" s="179">
        <v>100</v>
      </c>
    </row>
    <row r="45" spans="2:3" x14ac:dyDescent="0.2">
      <c r="B45" s="89" t="s">
        <v>106</v>
      </c>
      <c r="C45" s="179">
        <v>100</v>
      </c>
    </row>
    <row r="46" spans="2:3" x14ac:dyDescent="0.2">
      <c r="B46" s="89" t="s">
        <v>120</v>
      </c>
      <c r="C46" s="179">
        <v>50</v>
      </c>
    </row>
    <row r="47" spans="2:3" x14ac:dyDescent="0.2">
      <c r="B47" s="89" t="s">
        <v>121</v>
      </c>
      <c r="C47" s="179">
        <v>50</v>
      </c>
    </row>
    <row r="48" spans="2:3" x14ac:dyDescent="0.2">
      <c r="B48" s="89" t="s">
        <v>190</v>
      </c>
      <c r="C48" s="225">
        <v>400</v>
      </c>
    </row>
    <row r="49" spans="2:3" x14ac:dyDescent="0.2">
      <c r="B49" s="89" t="s">
        <v>112</v>
      </c>
      <c r="C49" s="179">
        <v>10</v>
      </c>
    </row>
    <row r="50" spans="2:3" x14ac:dyDescent="0.2">
      <c r="B50" s="89" t="s">
        <v>119</v>
      </c>
      <c r="C50" s="179">
        <v>330</v>
      </c>
    </row>
    <row r="51" spans="2:3" x14ac:dyDescent="0.2">
      <c r="B51" s="89" t="s">
        <v>86</v>
      </c>
      <c r="C51" s="179">
        <v>10</v>
      </c>
    </row>
    <row r="52" spans="2:3" x14ac:dyDescent="0.2">
      <c r="B52" s="89" t="s">
        <v>107</v>
      </c>
      <c r="C52" s="179">
        <v>50</v>
      </c>
    </row>
    <row r="53" spans="2:3" x14ac:dyDescent="0.2">
      <c r="B53" s="89" t="s">
        <v>145</v>
      </c>
      <c r="C53" s="179">
        <v>500</v>
      </c>
    </row>
    <row r="54" spans="2:3" x14ac:dyDescent="0.2">
      <c r="B54" s="89" t="s">
        <v>280</v>
      </c>
      <c r="C54" s="179">
        <v>100</v>
      </c>
    </row>
    <row r="55" spans="2:3" x14ac:dyDescent="0.2">
      <c r="B55" s="89" t="s">
        <v>118</v>
      </c>
      <c r="C55" s="179">
        <v>500</v>
      </c>
    </row>
    <row r="56" spans="2:3" x14ac:dyDescent="0.2">
      <c r="B56" s="89" t="s">
        <v>116</v>
      </c>
      <c r="C56" s="179">
        <v>750</v>
      </c>
    </row>
    <row r="57" spans="2:3" x14ac:dyDescent="0.2">
      <c r="B57" s="89" t="s">
        <v>134</v>
      </c>
      <c r="C57" s="179">
        <v>150</v>
      </c>
    </row>
    <row r="58" spans="2:3" x14ac:dyDescent="0.2">
      <c r="B58" s="89" t="s">
        <v>95</v>
      </c>
      <c r="C58" s="179">
        <v>100</v>
      </c>
    </row>
    <row r="59" spans="2:3" x14ac:dyDescent="0.2">
      <c r="B59" s="89" t="s">
        <v>126</v>
      </c>
      <c r="C59" s="179">
        <v>50</v>
      </c>
    </row>
    <row r="60" spans="2:3" x14ac:dyDescent="0.2">
      <c r="B60" s="89" t="s">
        <v>83</v>
      </c>
      <c r="C60" s="179">
        <v>2000</v>
      </c>
    </row>
    <row r="61" spans="2:3" x14ac:dyDescent="0.2">
      <c r="B61" s="89" t="s">
        <v>144</v>
      </c>
      <c r="C61" s="179">
        <v>20</v>
      </c>
    </row>
    <row r="62" spans="2:3" x14ac:dyDescent="0.2">
      <c r="B62" s="224" t="s">
        <v>109</v>
      </c>
      <c r="C62" s="225">
        <v>7500</v>
      </c>
    </row>
    <row r="63" spans="2:3" x14ac:dyDescent="0.2">
      <c r="B63" s="224" t="s">
        <v>98</v>
      </c>
      <c r="C63" s="225">
        <v>50</v>
      </c>
    </row>
    <row r="64" spans="2:3" x14ac:dyDescent="0.2">
      <c r="B64" s="224" t="s">
        <v>139</v>
      </c>
      <c r="C64" s="225">
        <v>40</v>
      </c>
    </row>
    <row r="65" spans="2:3" x14ac:dyDescent="0.2">
      <c r="B65" s="224" t="s">
        <v>91</v>
      </c>
      <c r="C65" s="225">
        <v>2000</v>
      </c>
    </row>
    <row r="66" spans="2:3" x14ac:dyDescent="0.2">
      <c r="B66" s="224" t="s">
        <v>103</v>
      </c>
      <c r="C66" s="225">
        <v>35</v>
      </c>
    </row>
    <row r="67" spans="2:3" x14ac:dyDescent="0.2">
      <c r="B67" s="224" t="s">
        <v>105</v>
      </c>
      <c r="C67" s="225">
        <v>7000</v>
      </c>
    </row>
    <row r="68" spans="2:3" x14ac:dyDescent="0.2">
      <c r="B68" s="224" t="s">
        <v>281</v>
      </c>
      <c r="C68" s="225">
        <v>2000</v>
      </c>
    </row>
    <row r="69" spans="2:3" x14ac:dyDescent="0.2">
      <c r="B69" s="224" t="s">
        <v>99</v>
      </c>
      <c r="C69" s="225">
        <v>250</v>
      </c>
    </row>
    <row r="70" spans="2:3" x14ac:dyDescent="0.2">
      <c r="B70" s="224" t="s">
        <v>127</v>
      </c>
      <c r="C70" s="225">
        <v>90</v>
      </c>
    </row>
    <row r="71" spans="2:3" x14ac:dyDescent="0.2">
      <c r="B71" s="224" t="s">
        <v>123</v>
      </c>
      <c r="C71" s="225">
        <v>25000</v>
      </c>
    </row>
    <row r="72" spans="2:3" x14ac:dyDescent="0.2">
      <c r="B72" s="224" t="s">
        <v>110</v>
      </c>
      <c r="C72" s="225">
        <v>19000</v>
      </c>
    </row>
    <row r="73" spans="2:3" x14ac:dyDescent="0.2">
      <c r="B73" s="224" t="s">
        <v>114</v>
      </c>
      <c r="C73" s="225">
        <v>35000</v>
      </c>
    </row>
    <row r="74" spans="2:3" x14ac:dyDescent="0.2">
      <c r="B74" s="224" t="s">
        <v>142</v>
      </c>
      <c r="C74" s="225">
        <v>35</v>
      </c>
    </row>
    <row r="75" spans="2:3" x14ac:dyDescent="0.2">
      <c r="B75" s="224" t="s">
        <v>135</v>
      </c>
      <c r="C75" s="225">
        <v>300</v>
      </c>
    </row>
    <row r="76" spans="2:3" x14ac:dyDescent="0.2">
      <c r="B76" s="224" t="s">
        <v>124</v>
      </c>
      <c r="C76" s="225">
        <v>200</v>
      </c>
    </row>
    <row r="77" spans="2:3" x14ac:dyDescent="0.2">
      <c r="B77" s="224" t="s">
        <v>206</v>
      </c>
      <c r="C77" s="225">
        <v>140</v>
      </c>
    </row>
    <row r="78" spans="2:3" x14ac:dyDescent="0.2">
      <c r="B78" s="224" t="s">
        <v>207</v>
      </c>
      <c r="C78" s="225">
        <v>250</v>
      </c>
    </row>
    <row r="79" spans="2:3" x14ac:dyDescent="0.2">
      <c r="B79" s="224" t="s">
        <v>242</v>
      </c>
      <c r="C79" s="225">
        <v>20000</v>
      </c>
    </row>
    <row r="80" spans="2:3" ht="17" thickBot="1" x14ac:dyDescent="0.25">
      <c r="B80" s="226" t="s">
        <v>243</v>
      </c>
      <c r="C80" s="227">
        <v>1800</v>
      </c>
    </row>
  </sheetData>
  <sortState xmlns:xlrd2="http://schemas.microsoft.com/office/spreadsheetml/2017/richdata2" ref="B2:C84">
    <sortCondition ref="B2"/>
  </sortState>
  <mergeCells count="2">
    <mergeCell ref="B2:B7"/>
    <mergeCell ref="C2: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26"/>
  <sheetViews>
    <sheetView topLeftCell="H1" workbookViewId="0">
      <selection activeCell="L14" sqref="L14"/>
    </sheetView>
  </sheetViews>
  <sheetFormatPr baseColWidth="10" defaultColWidth="10.83203125" defaultRowHeight="16" x14ac:dyDescent="0.2"/>
  <cols>
    <col min="1" max="1" width="2.5" style="25" customWidth="1"/>
    <col min="2" max="2" width="23" style="80" customWidth="1"/>
    <col min="3" max="3" width="14.33203125" style="106" customWidth="1"/>
    <col min="4" max="4" width="25" style="106" customWidth="1"/>
    <col min="5" max="5" width="31.83203125" style="106" customWidth="1"/>
    <col min="6" max="6" width="14.33203125" style="106" customWidth="1"/>
    <col min="7" max="7" width="33" style="106" customWidth="1"/>
    <col min="8" max="8" width="29.1640625" style="106" customWidth="1"/>
    <col min="9" max="9" width="33.6640625" style="106" customWidth="1"/>
    <col min="10" max="10" width="27.83203125" style="106" customWidth="1"/>
    <col min="11" max="11" width="25.33203125" style="106" customWidth="1"/>
    <col min="12" max="12" width="22.33203125" style="106" customWidth="1"/>
    <col min="13" max="13" width="44.6640625" style="106" customWidth="1"/>
    <col min="14" max="14" width="43.83203125" style="106" customWidth="1"/>
    <col min="15" max="15" width="51" style="106" customWidth="1"/>
    <col min="16" max="16" width="58.83203125" style="106" customWidth="1"/>
    <col min="17" max="17" width="10.83203125" style="106"/>
    <col min="18" max="135" width="10.83203125" style="31"/>
    <col min="136" max="16384" width="10.83203125" style="25"/>
  </cols>
  <sheetData>
    <row r="1" spans="1:135" s="1" customFormat="1" ht="21" customHeight="1" thickBot="1" x14ac:dyDescent="0.25">
      <c r="A1" s="24"/>
      <c r="B1" s="99" t="s">
        <v>1</v>
      </c>
      <c r="C1" s="100" t="s">
        <v>2</v>
      </c>
      <c r="D1" s="101" t="s">
        <v>275</v>
      </c>
      <c r="E1" s="100" t="s">
        <v>277</v>
      </c>
      <c r="F1" s="100" t="s">
        <v>3</v>
      </c>
      <c r="G1" s="100" t="s">
        <v>339</v>
      </c>
      <c r="H1" s="100" t="s">
        <v>276</v>
      </c>
      <c r="I1" s="100" t="s">
        <v>278</v>
      </c>
      <c r="J1" s="100" t="s">
        <v>279</v>
      </c>
      <c r="K1" s="100" t="s">
        <v>29</v>
      </c>
      <c r="L1" s="100" t="s">
        <v>298</v>
      </c>
      <c r="M1" s="100" t="s">
        <v>348</v>
      </c>
      <c r="N1" s="100" t="s">
        <v>349</v>
      </c>
      <c r="O1" s="100" t="s">
        <v>296</v>
      </c>
      <c r="P1" s="102" t="s">
        <v>297</v>
      </c>
      <c r="Q1" s="103"/>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row>
    <row r="2" spans="1:135" s="1" customFormat="1" ht="18" customHeight="1" x14ac:dyDescent="0.2">
      <c r="A2" s="25"/>
      <c r="B2" s="354" t="s">
        <v>271</v>
      </c>
      <c r="C2" s="351" t="s">
        <v>336</v>
      </c>
      <c r="D2" s="351" t="s">
        <v>330</v>
      </c>
      <c r="E2" s="351" t="s">
        <v>337</v>
      </c>
      <c r="F2" s="351" t="s">
        <v>338</v>
      </c>
      <c r="G2" s="351" t="s">
        <v>340</v>
      </c>
      <c r="H2" s="351" t="s">
        <v>341</v>
      </c>
      <c r="I2" s="351" t="s">
        <v>342</v>
      </c>
      <c r="J2" s="351" t="s">
        <v>344</v>
      </c>
      <c r="K2" s="351" t="s">
        <v>345</v>
      </c>
      <c r="L2" s="351" t="s">
        <v>346</v>
      </c>
      <c r="M2" s="351" t="s">
        <v>347</v>
      </c>
      <c r="N2" s="351" t="s">
        <v>350</v>
      </c>
      <c r="O2" s="351" t="s">
        <v>351</v>
      </c>
      <c r="P2" s="348" t="s">
        <v>282</v>
      </c>
      <c r="Q2" s="38"/>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row>
    <row r="3" spans="1:135" s="1" customFormat="1" ht="18" customHeight="1" x14ac:dyDescent="0.2">
      <c r="A3" s="25"/>
      <c r="B3" s="355"/>
      <c r="C3" s="352"/>
      <c r="D3" s="352"/>
      <c r="E3" s="352"/>
      <c r="F3" s="352"/>
      <c r="G3" s="352"/>
      <c r="H3" s="352"/>
      <c r="I3" s="352"/>
      <c r="J3" s="352"/>
      <c r="K3" s="352"/>
      <c r="L3" s="352"/>
      <c r="M3" s="352"/>
      <c r="N3" s="352"/>
      <c r="O3" s="352"/>
      <c r="P3" s="349"/>
      <c r="Q3" s="38"/>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row>
    <row r="4" spans="1:135" s="1" customFormat="1" ht="18" customHeight="1" x14ac:dyDescent="0.2">
      <c r="A4" s="25"/>
      <c r="B4" s="355"/>
      <c r="C4" s="352"/>
      <c r="D4" s="352"/>
      <c r="E4" s="352"/>
      <c r="F4" s="352"/>
      <c r="G4" s="352"/>
      <c r="H4" s="352"/>
      <c r="I4" s="352"/>
      <c r="J4" s="352"/>
      <c r="K4" s="352"/>
      <c r="L4" s="352"/>
      <c r="M4" s="352"/>
      <c r="N4" s="352"/>
      <c r="O4" s="352"/>
      <c r="P4" s="349"/>
      <c r="Q4" s="38"/>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row>
    <row r="5" spans="1:135" s="1" customFormat="1" ht="18" customHeight="1" x14ac:dyDescent="0.2">
      <c r="A5" s="25"/>
      <c r="B5" s="355"/>
      <c r="C5" s="352"/>
      <c r="D5" s="352"/>
      <c r="E5" s="352"/>
      <c r="F5" s="352"/>
      <c r="G5" s="352"/>
      <c r="H5" s="352"/>
      <c r="I5" s="352"/>
      <c r="J5" s="352"/>
      <c r="K5" s="352"/>
      <c r="L5" s="352"/>
      <c r="M5" s="352"/>
      <c r="N5" s="352"/>
      <c r="O5" s="352"/>
      <c r="P5" s="349"/>
      <c r="Q5" s="38"/>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row>
    <row r="6" spans="1:135" s="1" customFormat="1" ht="18" customHeight="1" x14ac:dyDescent="0.2">
      <c r="A6" s="25"/>
      <c r="B6" s="355"/>
      <c r="C6" s="352"/>
      <c r="D6" s="352"/>
      <c r="E6" s="352"/>
      <c r="F6" s="352"/>
      <c r="G6" s="352"/>
      <c r="H6" s="352"/>
      <c r="I6" s="352"/>
      <c r="J6" s="352"/>
      <c r="K6" s="352"/>
      <c r="L6" s="352"/>
      <c r="M6" s="352"/>
      <c r="N6" s="352"/>
      <c r="O6" s="352"/>
      <c r="P6" s="349"/>
      <c r="Q6" s="38"/>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row>
    <row r="7" spans="1:135" s="1" customFormat="1" ht="18" customHeight="1" thickBot="1" x14ac:dyDescent="0.25">
      <c r="A7" s="25"/>
      <c r="B7" s="356"/>
      <c r="C7" s="353"/>
      <c r="D7" s="353"/>
      <c r="E7" s="353"/>
      <c r="F7" s="353"/>
      <c r="G7" s="353"/>
      <c r="H7" s="353"/>
      <c r="I7" s="353"/>
      <c r="J7" s="353"/>
      <c r="K7" s="353"/>
      <c r="L7" s="353"/>
      <c r="M7" s="353"/>
      <c r="N7" s="353"/>
      <c r="O7" s="353"/>
      <c r="P7" s="350"/>
      <c r="Q7" s="38"/>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row>
    <row r="8" spans="1:135" s="29" customFormat="1" ht="10.5" customHeight="1" thickBot="1" x14ac:dyDescent="0.25">
      <c r="A8" s="25"/>
      <c r="B8" s="104"/>
      <c r="C8" s="105"/>
      <c r="D8" s="105"/>
      <c r="E8" s="105"/>
      <c r="F8" s="105"/>
      <c r="G8" s="105"/>
      <c r="H8" s="105"/>
      <c r="I8" s="105"/>
      <c r="J8" s="105"/>
      <c r="K8" s="105"/>
      <c r="L8" s="105"/>
      <c r="M8" s="105"/>
      <c r="N8" s="105"/>
      <c r="O8" s="105"/>
      <c r="P8" s="105"/>
      <c r="Q8" s="106"/>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row>
    <row r="9" spans="1:135" s="23" customFormat="1" ht="18" customHeight="1" thickBot="1" x14ac:dyDescent="0.25">
      <c r="A9" s="25"/>
      <c r="B9" s="107" t="s">
        <v>335</v>
      </c>
      <c r="C9" s="108"/>
      <c r="D9" s="108"/>
      <c r="E9" s="108"/>
      <c r="F9" s="108"/>
      <c r="G9" s="108"/>
      <c r="H9" s="108"/>
      <c r="I9" s="108"/>
      <c r="J9" s="108"/>
      <c r="K9" s="108"/>
      <c r="L9" s="108"/>
      <c r="M9" s="108"/>
      <c r="N9" s="108"/>
      <c r="O9" s="108"/>
      <c r="P9" s="109"/>
      <c r="Q9" s="110"/>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row>
    <row r="10" spans="1:135" s="7" customFormat="1" x14ac:dyDescent="0.2">
      <c r="A10" s="25"/>
      <c r="B10" s="111" t="s">
        <v>334</v>
      </c>
      <c r="C10" s="112"/>
      <c r="D10" s="112"/>
      <c r="E10" s="112"/>
      <c r="F10" s="112"/>
      <c r="G10" s="113"/>
      <c r="H10" s="113"/>
      <c r="I10" s="113"/>
      <c r="J10" s="114"/>
      <c r="K10" s="112"/>
      <c r="L10" s="115"/>
      <c r="M10" s="116"/>
      <c r="N10" s="116"/>
      <c r="O10" s="117"/>
      <c r="P10" s="118"/>
      <c r="Q10" s="38"/>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row>
    <row r="11" spans="1:135" customFormat="1" x14ac:dyDescent="0.2">
      <c r="A11" s="25"/>
      <c r="B11" s="89" t="s">
        <v>226</v>
      </c>
      <c r="C11" s="119">
        <v>130</v>
      </c>
      <c r="D11" s="120">
        <f>C11/C24</f>
        <v>2.5351014040561622E-2</v>
      </c>
      <c r="E11" s="121">
        <v>52</v>
      </c>
      <c r="F11" s="122">
        <v>25</v>
      </c>
      <c r="G11" s="121">
        <f>E11/F11</f>
        <v>2.08</v>
      </c>
      <c r="H11" s="121">
        <f>G11*C11</f>
        <v>270.40000000000003</v>
      </c>
      <c r="I11" s="123">
        <f>D11*('Electricity Costs'!C12/Locations!C11)</f>
        <v>1.2400500000000001</v>
      </c>
      <c r="J11" s="121">
        <f>I11*C11</f>
        <v>161.20650000000001</v>
      </c>
      <c r="K11" s="122" t="s">
        <v>196</v>
      </c>
      <c r="L11" s="119">
        <f>60*8*6*52</f>
        <v>149760</v>
      </c>
      <c r="M11" s="121">
        <f>SUM(J11,H11)</f>
        <v>431.60650000000004</v>
      </c>
      <c r="N11" s="124">
        <f>M11/L11</f>
        <v>2.8819878472222224E-3</v>
      </c>
      <c r="O11" s="124">
        <f>Equipment!L83</f>
        <v>5.1155382788035855E-4</v>
      </c>
      <c r="P11" s="125">
        <f>SUM(N11,O11)</f>
        <v>3.393541675102581E-3</v>
      </c>
      <c r="Q11" s="38"/>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row>
    <row r="12" spans="1:135" customFormat="1" x14ac:dyDescent="0.2">
      <c r="A12" s="25"/>
      <c r="B12" s="89" t="s">
        <v>332</v>
      </c>
      <c r="C12" s="126">
        <v>135</v>
      </c>
      <c r="D12" s="120">
        <f>C12/C24</f>
        <v>2.6326053042121683E-2</v>
      </c>
      <c r="E12" s="121">
        <v>52</v>
      </c>
      <c r="F12" s="122">
        <v>25</v>
      </c>
      <c r="G12" s="121">
        <f t="shared" ref="G12:G16" si="0">E12/F12</f>
        <v>2.08</v>
      </c>
      <c r="H12" s="121">
        <f t="shared" ref="H12:H22" si="1">G12*C12</f>
        <v>280.8</v>
      </c>
      <c r="I12" s="123">
        <f>D12*('Electricity Costs'!C12/Locations!C12)</f>
        <v>1.2400500000000001</v>
      </c>
      <c r="J12" s="121">
        <f>I12*C12</f>
        <v>167.40675000000002</v>
      </c>
      <c r="K12" s="122" t="s">
        <v>196</v>
      </c>
      <c r="L12" s="119">
        <f t="shared" ref="L12:L16" si="2">60*8*6*52</f>
        <v>149760</v>
      </c>
      <c r="M12" s="121">
        <f t="shared" ref="M12:M16" si="3">SUM(J12,H12)</f>
        <v>448.20675000000006</v>
      </c>
      <c r="N12" s="124">
        <f t="shared" ref="N12:N16" si="4">M12/L12</f>
        <v>2.9928335336538467E-3</v>
      </c>
      <c r="O12" s="124">
        <f>Equipment!L91</f>
        <v>7.1401576503617322E-4</v>
      </c>
      <c r="P12" s="125">
        <f>SUM(N12,O12)</f>
        <v>3.7068492986900197E-3</v>
      </c>
      <c r="Q12" s="38"/>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row>
    <row r="13" spans="1:135" customFormat="1" x14ac:dyDescent="0.2">
      <c r="A13" s="25"/>
      <c r="B13" s="89" t="s">
        <v>227</v>
      </c>
      <c r="C13" s="126">
        <v>98</v>
      </c>
      <c r="D13" s="120">
        <f>C13/C24</f>
        <v>1.9110764430577222E-2</v>
      </c>
      <c r="E13" s="121">
        <v>52</v>
      </c>
      <c r="F13" s="122">
        <v>25</v>
      </c>
      <c r="G13" s="121">
        <f>E13/F13</f>
        <v>2.08</v>
      </c>
      <c r="H13" s="121">
        <f>G13*C13</f>
        <v>203.84</v>
      </c>
      <c r="I13" s="123">
        <f>D13*('Electricity Costs'!C12/Locations!C13)</f>
        <v>1.2400500000000003</v>
      </c>
      <c r="J13" s="121">
        <f t="shared" ref="J13:J16" si="5">I13*C13</f>
        <v>121.52490000000003</v>
      </c>
      <c r="K13" s="122" t="s">
        <v>196</v>
      </c>
      <c r="L13" s="119">
        <f t="shared" si="2"/>
        <v>149760</v>
      </c>
      <c r="M13" s="121">
        <f t="shared" si="3"/>
        <v>325.36490000000003</v>
      </c>
      <c r="N13" s="124">
        <f t="shared" si="4"/>
        <v>2.1725754540598292E-3</v>
      </c>
      <c r="O13" s="124">
        <f>Equipment!L176</f>
        <v>1.4307310225677571E-4</v>
      </c>
      <c r="P13" s="125">
        <f t="shared" ref="P13:P16" si="6">SUM(N13,O13)</f>
        <v>2.3156485563166048E-3</v>
      </c>
      <c r="Q13" s="38"/>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row>
    <row r="14" spans="1:135" customFormat="1" x14ac:dyDescent="0.2">
      <c r="A14" s="25"/>
      <c r="B14" s="89" t="s">
        <v>228</v>
      </c>
      <c r="C14" s="126">
        <v>127</v>
      </c>
      <c r="D14" s="120">
        <f>C14/C24</f>
        <v>2.4765990639625587E-2</v>
      </c>
      <c r="E14" s="121">
        <v>52</v>
      </c>
      <c r="F14" s="122">
        <v>25</v>
      </c>
      <c r="G14" s="121">
        <f t="shared" si="0"/>
        <v>2.08</v>
      </c>
      <c r="H14" s="121">
        <f t="shared" si="1"/>
        <v>264.16000000000003</v>
      </c>
      <c r="I14" s="123">
        <f>'Electricity Costs'!C11/Locations!C14</f>
        <v>69.14522519685039</v>
      </c>
      <c r="J14" s="121">
        <f>'Electricity Costs'!C11*0.15</f>
        <v>1317.2165399999997</v>
      </c>
      <c r="K14" s="122" t="s">
        <v>196</v>
      </c>
      <c r="L14" s="119">
        <f>60*8*6*52</f>
        <v>149760</v>
      </c>
      <c r="M14" s="121">
        <f t="shared" si="3"/>
        <v>1581.3765399999997</v>
      </c>
      <c r="N14" s="124">
        <f t="shared" si="4"/>
        <v>1.0559405315170939E-2</v>
      </c>
      <c r="O14" s="124">
        <f>Equipment!L100</f>
        <v>8.0444876363243711E-3</v>
      </c>
      <c r="P14" s="125">
        <f t="shared" si="6"/>
        <v>1.860389295149531E-2</v>
      </c>
      <c r="Q14" s="38"/>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row>
    <row r="15" spans="1:135" customFormat="1" x14ac:dyDescent="0.2">
      <c r="A15" s="25"/>
      <c r="B15" s="89" t="s">
        <v>229</v>
      </c>
      <c r="C15" s="126">
        <v>103</v>
      </c>
      <c r="D15" s="120">
        <f>C15/C24</f>
        <v>2.0085803432137287E-2</v>
      </c>
      <c r="E15" s="121">
        <v>52</v>
      </c>
      <c r="F15" s="122">
        <v>25</v>
      </c>
      <c r="G15" s="121">
        <f t="shared" si="0"/>
        <v>2.08</v>
      </c>
      <c r="H15" s="121">
        <f t="shared" si="1"/>
        <v>214.24</v>
      </c>
      <c r="I15" s="123">
        <f>D15*('Electricity Costs'!C12/Locations!C15)</f>
        <v>1.2400500000000003</v>
      </c>
      <c r="J15" s="121">
        <f t="shared" si="5"/>
        <v>127.72515000000003</v>
      </c>
      <c r="K15" s="122" t="s">
        <v>196</v>
      </c>
      <c r="L15" s="119">
        <f t="shared" si="2"/>
        <v>149760</v>
      </c>
      <c r="M15" s="121">
        <f t="shared" si="3"/>
        <v>341.96515000000005</v>
      </c>
      <c r="N15" s="124">
        <f t="shared" si="4"/>
        <v>2.2834211404914534E-3</v>
      </c>
      <c r="O15" s="124">
        <f>Equipment!L108</f>
        <v>8.0714825612784793E-4</v>
      </c>
      <c r="P15" s="125">
        <f t="shared" si="6"/>
        <v>3.0905693966193012E-3</v>
      </c>
      <c r="Q15" s="38"/>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row>
    <row r="16" spans="1:135" customFormat="1" ht="17" thickBot="1" x14ac:dyDescent="0.25">
      <c r="A16" s="25"/>
      <c r="B16" s="89" t="s">
        <v>188</v>
      </c>
      <c r="C16" s="126">
        <f>26*48</f>
        <v>1248</v>
      </c>
      <c r="D16" s="120">
        <f>C16/C24</f>
        <v>0.24336973478939158</v>
      </c>
      <c r="E16" s="121">
        <v>52</v>
      </c>
      <c r="F16" s="122">
        <v>25</v>
      </c>
      <c r="G16" s="121">
        <f t="shared" si="0"/>
        <v>2.08</v>
      </c>
      <c r="H16" s="121">
        <f t="shared" si="1"/>
        <v>2595.84</v>
      </c>
      <c r="I16" s="123">
        <f>D16*('Electricity Costs'!C12/Locations!C16)</f>
        <v>1.2400500000000003</v>
      </c>
      <c r="J16" s="121">
        <f t="shared" si="5"/>
        <v>1547.5824000000005</v>
      </c>
      <c r="K16" s="122" t="s">
        <v>196</v>
      </c>
      <c r="L16" s="119">
        <f t="shared" si="2"/>
        <v>149760</v>
      </c>
      <c r="M16" s="121">
        <f t="shared" si="3"/>
        <v>4143.4224000000004</v>
      </c>
      <c r="N16" s="124">
        <f t="shared" si="4"/>
        <v>2.7667083333333335E-2</v>
      </c>
      <c r="O16" s="124">
        <f>Equipment!L178</f>
        <v>1.6196954972465176E-3</v>
      </c>
      <c r="P16" s="125">
        <f t="shared" si="6"/>
        <v>2.9286778830579854E-2</v>
      </c>
      <c r="Q16" s="38"/>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row>
    <row r="17" spans="1:135" s="7" customFormat="1" x14ac:dyDescent="0.2">
      <c r="A17" s="25"/>
      <c r="B17" s="127" t="s">
        <v>331</v>
      </c>
      <c r="C17" s="128"/>
      <c r="D17" s="128"/>
      <c r="E17" s="128"/>
      <c r="F17" s="128"/>
      <c r="G17" s="129"/>
      <c r="H17" s="129"/>
      <c r="I17" s="129"/>
      <c r="J17" s="129"/>
      <c r="K17" s="128"/>
      <c r="L17" s="130"/>
      <c r="M17" s="129"/>
      <c r="N17" s="129"/>
      <c r="O17" s="129"/>
      <c r="P17" s="131"/>
      <c r="Q17" s="38"/>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row>
    <row r="18" spans="1:135" customFormat="1" x14ac:dyDescent="0.2">
      <c r="A18" s="25"/>
      <c r="B18" s="89" t="s">
        <v>226</v>
      </c>
      <c r="C18" s="119">
        <v>315</v>
      </c>
      <c r="D18" s="132">
        <f>C18/C24</f>
        <v>6.1427457098283934E-2</v>
      </c>
      <c r="E18" s="121">
        <v>52</v>
      </c>
      <c r="F18" s="122">
        <v>25</v>
      </c>
      <c r="G18" s="121">
        <f t="shared" ref="G18:G24" si="7">E18/F18</f>
        <v>2.08</v>
      </c>
      <c r="H18" s="121">
        <f t="shared" si="1"/>
        <v>655.20000000000005</v>
      </c>
      <c r="I18" s="123">
        <f>D18*('Electricity Costs'!C12/Locations!C18)</f>
        <v>1.2400500000000003</v>
      </c>
      <c r="J18" s="121">
        <f t="shared" ref="J18:J22" si="8">I18*C18</f>
        <v>390.61575000000011</v>
      </c>
      <c r="K18" s="122" t="s">
        <v>196</v>
      </c>
      <c r="L18" s="119">
        <f t="shared" ref="L18:L24" si="9">60*8*6*52</f>
        <v>149760</v>
      </c>
      <c r="M18" s="121">
        <f t="shared" ref="M18:M22" si="10">SUM(J18,H18)</f>
        <v>1045.8157500000002</v>
      </c>
      <c r="N18" s="124">
        <f t="shared" ref="N18:N22" si="11">M18/L18</f>
        <v>6.983278245192309E-3</v>
      </c>
      <c r="O18" s="124">
        <f>Equipment!L188</f>
        <v>2.1393478026131086E-3</v>
      </c>
      <c r="P18" s="125">
        <f>SUM(O18,N18)</f>
        <v>9.1226260478054176E-3</v>
      </c>
      <c r="Q18" s="38"/>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row>
    <row r="19" spans="1:135" customFormat="1" x14ac:dyDescent="0.2">
      <c r="A19" s="25"/>
      <c r="B19" s="89" t="s">
        <v>227</v>
      </c>
      <c r="C19" s="119">
        <v>112</v>
      </c>
      <c r="D19" s="132">
        <f>C19/C24</f>
        <v>2.1840873634945399E-2</v>
      </c>
      <c r="E19" s="121">
        <v>52</v>
      </c>
      <c r="F19" s="122">
        <v>25</v>
      </c>
      <c r="G19" s="121">
        <f t="shared" si="7"/>
        <v>2.08</v>
      </c>
      <c r="H19" s="121">
        <f t="shared" si="1"/>
        <v>232.96</v>
      </c>
      <c r="I19" s="123">
        <f>D19*('Electricity Costs'!C12/Locations!C19)</f>
        <v>1.2400500000000003</v>
      </c>
      <c r="J19" s="121">
        <f t="shared" si="8"/>
        <v>138.88560000000004</v>
      </c>
      <c r="K19" s="122" t="s">
        <v>196</v>
      </c>
      <c r="L19" s="119">
        <f t="shared" si="9"/>
        <v>149760</v>
      </c>
      <c r="M19" s="121">
        <f t="shared" si="10"/>
        <v>371.84560000000005</v>
      </c>
      <c r="N19" s="124">
        <f t="shared" si="11"/>
        <v>2.4829433760683766E-3</v>
      </c>
      <c r="O19" s="124">
        <f>Equipment!L198</f>
        <v>3.1854011445848183E-4</v>
      </c>
      <c r="P19" s="125">
        <f>SUM(O19,N19)</f>
        <v>2.8014834905268583E-3</v>
      </c>
      <c r="Q19" s="38"/>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row>
    <row r="20" spans="1:135" customFormat="1" x14ac:dyDescent="0.2">
      <c r="A20" s="25"/>
      <c r="B20" s="89" t="s">
        <v>228</v>
      </c>
      <c r="C20" s="119">
        <v>1172</v>
      </c>
      <c r="D20" s="132">
        <f>C20/C24</f>
        <v>0.22854914196567863</v>
      </c>
      <c r="E20" s="121">
        <v>52</v>
      </c>
      <c r="F20" s="122">
        <v>25</v>
      </c>
      <c r="G20" s="121">
        <f t="shared" si="7"/>
        <v>2.08</v>
      </c>
      <c r="H20" s="121">
        <f t="shared" si="1"/>
        <v>2437.7600000000002</v>
      </c>
      <c r="I20" s="123">
        <f>I14</f>
        <v>69.14522519685039</v>
      </c>
      <c r="J20" s="121">
        <f>'Electricity Costs'!C11*0.85</f>
        <v>7464.2270599999983</v>
      </c>
      <c r="K20" s="122" t="s">
        <v>196</v>
      </c>
      <c r="L20" s="119">
        <f t="shared" si="9"/>
        <v>149760</v>
      </c>
      <c r="M20" s="121">
        <f t="shared" si="10"/>
        <v>9901.9870599999995</v>
      </c>
      <c r="N20" s="124">
        <f t="shared" si="11"/>
        <v>6.6119037526709404E-2</v>
      </c>
      <c r="O20" s="124">
        <f>Equipment!L213</f>
        <v>1.0959939531368106E-2</v>
      </c>
      <c r="P20" s="125">
        <f>SUM(O20,N20)</f>
        <v>7.7078977058077508E-2</v>
      </c>
      <c r="Q20" s="38"/>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row>
    <row r="21" spans="1:135" customFormat="1" x14ac:dyDescent="0.2">
      <c r="A21" s="25"/>
      <c r="B21" s="89" t="s">
        <v>229</v>
      </c>
      <c r="C21" s="119">
        <v>576</v>
      </c>
      <c r="D21" s="132">
        <f>C21/C24</f>
        <v>0.11232449297971919</v>
      </c>
      <c r="E21" s="121">
        <v>52</v>
      </c>
      <c r="F21" s="122">
        <v>25</v>
      </c>
      <c r="G21" s="121">
        <f t="shared" si="7"/>
        <v>2.08</v>
      </c>
      <c r="H21" s="121">
        <f t="shared" si="1"/>
        <v>1198.08</v>
      </c>
      <c r="I21" s="123">
        <f>D21*('Electricity Costs'!C12/Locations!C21)</f>
        <v>1.2400500000000003</v>
      </c>
      <c r="J21" s="121">
        <f t="shared" si="8"/>
        <v>714.26880000000017</v>
      </c>
      <c r="K21" s="122" t="s">
        <v>196</v>
      </c>
      <c r="L21" s="119">
        <f t="shared" si="9"/>
        <v>149760</v>
      </c>
      <c r="M21" s="121">
        <f t="shared" si="10"/>
        <v>1912.3488000000002</v>
      </c>
      <c r="N21" s="124">
        <f t="shared" si="11"/>
        <v>1.2769423076923078E-2</v>
      </c>
      <c r="O21" s="124">
        <f>Equipment!L213</f>
        <v>1.0959939531368106E-2</v>
      </c>
      <c r="P21" s="125">
        <f>SUM(O21,N21)</f>
        <v>2.3729362608291185E-2</v>
      </c>
      <c r="Q21" s="38"/>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row>
    <row r="22" spans="1:135" customFormat="1" x14ac:dyDescent="0.2">
      <c r="A22" s="25"/>
      <c r="B22" s="89" t="s">
        <v>332</v>
      </c>
      <c r="C22" s="119">
        <v>112</v>
      </c>
      <c r="D22" s="132">
        <f>C22/C24</f>
        <v>2.1840873634945399E-2</v>
      </c>
      <c r="E22" s="121">
        <v>52</v>
      </c>
      <c r="F22" s="122">
        <v>25</v>
      </c>
      <c r="G22" s="121">
        <f t="shared" si="7"/>
        <v>2.08</v>
      </c>
      <c r="H22" s="121">
        <f t="shared" si="1"/>
        <v>232.96</v>
      </c>
      <c r="I22" s="123">
        <f>D22*('Electricity Costs'!C12/Locations!C22)</f>
        <v>1.2400500000000003</v>
      </c>
      <c r="J22" s="121">
        <f t="shared" si="8"/>
        <v>138.88560000000004</v>
      </c>
      <c r="K22" s="122" t="s">
        <v>196</v>
      </c>
      <c r="L22" s="119">
        <f t="shared" si="9"/>
        <v>149760</v>
      </c>
      <c r="M22" s="121">
        <f t="shared" si="10"/>
        <v>371.84560000000005</v>
      </c>
      <c r="N22" s="124">
        <f t="shared" si="11"/>
        <v>2.4829433760683766E-3</v>
      </c>
      <c r="O22" s="124">
        <f>Equipment!L219</f>
        <v>7.4236043623798721E-4</v>
      </c>
      <c r="P22" s="125">
        <f>SUM(O22,N22)</f>
        <v>3.2253038123063638E-3</v>
      </c>
      <c r="Q22" s="38"/>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row>
    <row r="23" spans="1:135" customFormat="1" x14ac:dyDescent="0.2">
      <c r="A23" s="25"/>
      <c r="B23" s="89"/>
      <c r="C23" s="119"/>
      <c r="D23" s="122"/>
      <c r="E23" s="121"/>
      <c r="F23" s="122"/>
      <c r="G23" s="121"/>
      <c r="H23" s="121"/>
      <c r="I23" s="123"/>
      <c r="J23" s="121"/>
      <c r="K23" s="122"/>
      <c r="L23" s="119"/>
      <c r="M23" s="121"/>
      <c r="N23" s="121"/>
      <c r="O23" s="133"/>
      <c r="P23" s="134"/>
      <c r="Q23" s="38"/>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row>
    <row r="24" spans="1:135" customFormat="1" x14ac:dyDescent="0.2">
      <c r="A24" s="25"/>
      <c r="B24" s="135" t="s">
        <v>353</v>
      </c>
      <c r="C24" s="136">
        <f>SUM(C11:C16,C18:C22,C25)</f>
        <v>5128</v>
      </c>
      <c r="D24" s="137">
        <f>SUM(D18:D22,D11:D16)</f>
        <v>0.80499219968798763</v>
      </c>
      <c r="E24" s="138">
        <v>52</v>
      </c>
      <c r="F24" s="139">
        <f>F22</f>
        <v>25</v>
      </c>
      <c r="G24" s="138">
        <f t="shared" si="7"/>
        <v>2.08</v>
      </c>
      <c r="H24" s="138">
        <f>SUM(H18:H22,H11:H16)</f>
        <v>8586.24</v>
      </c>
      <c r="I24" s="140">
        <f>SUM(I18:I22,I11:I16)</f>
        <v>149.45090039370075</v>
      </c>
      <c r="J24" s="138">
        <f>SUM(J18:J22,J11:J16)</f>
        <v>12289.545050000001</v>
      </c>
      <c r="K24" s="139" t="s">
        <v>196</v>
      </c>
      <c r="L24" s="136">
        <f t="shared" si="9"/>
        <v>149760</v>
      </c>
      <c r="M24" s="138">
        <f>SUM(M18:M22,M11:M16)</f>
        <v>20875.785049999999</v>
      </c>
      <c r="N24" s="141">
        <f>SUM(N18:N22,N11:N16)</f>
        <v>0.13939493222489319</v>
      </c>
      <c r="O24" s="141">
        <f>SUM(O18:O22,O11:O16)</f>
        <v>3.6960101500917837E-2</v>
      </c>
      <c r="P24" s="142">
        <f>SUM(P18:P22,P11:P16)</f>
        <v>0.17635503372581102</v>
      </c>
      <c r="Q24" s="38"/>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row>
    <row r="25" spans="1:135" customFormat="1" ht="17" thickBot="1" x14ac:dyDescent="0.25">
      <c r="A25" s="25"/>
      <c r="B25" s="90" t="s">
        <v>333</v>
      </c>
      <c r="C25" s="143">
        <v>1000</v>
      </c>
      <c r="D25" s="144">
        <f>C25/C24</f>
        <v>0.19500780031201248</v>
      </c>
      <c r="E25" s="145">
        <v>52</v>
      </c>
      <c r="F25" s="146">
        <v>25</v>
      </c>
      <c r="G25" s="145">
        <f t="shared" ref="G25" si="12">E25/F25</f>
        <v>2.08</v>
      </c>
      <c r="H25" s="145">
        <f t="shared" ref="H25" si="13">G25*C25</f>
        <v>2080</v>
      </c>
      <c r="I25" s="147">
        <f>D25*('Electricity Costs'!C12/Locations!C25)</f>
        <v>1.2400500000000003</v>
      </c>
      <c r="J25" s="145">
        <f t="shared" ref="J25" si="14">I25*C25</f>
        <v>1240.0500000000004</v>
      </c>
      <c r="K25" s="148" t="s">
        <v>196</v>
      </c>
      <c r="L25" s="143">
        <v>123480</v>
      </c>
      <c r="M25" s="145">
        <f t="shared" ref="M25" si="15">SUM(J25,H25)</f>
        <v>3320.05</v>
      </c>
      <c r="N25" s="149">
        <f>M25/L25</f>
        <v>2.6887350178166507E-2</v>
      </c>
      <c r="O25" s="150" t="s">
        <v>352</v>
      </c>
      <c r="P25" s="151">
        <f t="shared" ref="P25" si="16">SUM(N25,O25)</f>
        <v>2.6887350178166507E-2</v>
      </c>
      <c r="Q25" s="38"/>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row>
    <row r="26" spans="1:135" ht="16" customHeight="1" x14ac:dyDescent="0.2"/>
  </sheetData>
  <mergeCells count="15">
    <mergeCell ref="P2:P7"/>
    <mergeCell ref="B2:B7"/>
    <mergeCell ref="C2:C7"/>
    <mergeCell ref="D2:D7"/>
    <mergeCell ref="E2:E7"/>
    <mergeCell ref="F2:F7"/>
    <mergeCell ref="G2:G7"/>
    <mergeCell ref="H2:H7"/>
    <mergeCell ref="I2:I7"/>
    <mergeCell ref="J2:J7"/>
    <mergeCell ref="K2:K7"/>
    <mergeCell ref="L2:L7"/>
    <mergeCell ref="M2:M7"/>
    <mergeCell ref="N2:N7"/>
    <mergeCell ref="O2:O7"/>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GUIDE - START HERE</vt:lpstr>
      <vt:lpstr>Personnel</vt:lpstr>
      <vt:lpstr>Personnel Capacity</vt:lpstr>
      <vt:lpstr>Drug Costs</vt:lpstr>
      <vt:lpstr>Drug Probability</vt:lpstr>
      <vt:lpstr>Sheet1</vt:lpstr>
      <vt:lpstr>Equipment</vt:lpstr>
      <vt:lpstr>Equipment Costs</vt:lpstr>
      <vt:lpstr>Locations</vt:lpstr>
      <vt:lpstr>Lab Info</vt:lpstr>
      <vt:lpstr>Lacolline personnel</vt:lpstr>
      <vt:lpstr>Electricity Costs</vt:lpstr>
      <vt:lpstr>Indirect</vt:lpstr>
      <vt:lpstr>Assumptions</vt:lpstr>
      <vt:lpstr>FINAL RESULT</vt:lpstr>
    </vt:vector>
  </TitlesOfParts>
  <Company>PIH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 Browning</dc:creator>
  <cp:lastModifiedBy>Chantelle Boudreaux</cp:lastModifiedBy>
  <dcterms:created xsi:type="dcterms:W3CDTF">2015-04-07T20:54:10Z</dcterms:created>
  <dcterms:modified xsi:type="dcterms:W3CDTF">2022-09-08T14:24:08Z</dcterms:modified>
</cp:coreProperties>
</file>